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7200" activeTab="0"/>
  </bookViews>
  <sheets>
    <sheet name="Løntabel 2012" sheetId="1" r:id="rId1"/>
    <sheet name="Reguleringsprocenter" sheetId="2" r:id="rId2"/>
  </sheets>
  <definedNames>
    <definedName name="_xlnm.Print_Area" localSheetId="0">'Løntabel 2012'!$A$21:$F$447</definedName>
  </definedNames>
  <calcPr fullCalcOnLoad="1"/>
</workbook>
</file>

<file path=xl/sharedStrings.xml><?xml version="1.0" encoding="utf-8"?>
<sst xmlns="http://schemas.openxmlformats.org/spreadsheetml/2006/main" count="248" uniqueCount="139">
  <si>
    <t>Årslønninger, statens takster</t>
  </si>
  <si>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</si>
  <si>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</si>
  <si>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</si>
  <si>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</si>
  <si>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</si>
  <si>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</si>
  <si>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</si>
  <si>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</si>
  <si>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</si>
  <si>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</si>
  <si>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Månedslønninger, statens takster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</si>
  <si>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</si>
  <si>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</si>
  <si>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</si>
  <si>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</si>
  <si>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</si>
  <si>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</si>
  <si>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</si>
  <si>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</si>
  <si>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</si>
  <si>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</si>
  <si>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</si>
  <si>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</si>
  <si>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</si>
  <si>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Godtgørelse for omlagt tjeneste</t>
  </si>
  <si>
    <t>Pr. ½ time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</si>
  <si>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</si>
  <si>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</si>
  <si>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</si>
  <si>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</si>
  <si>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</si>
  <si>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</si>
  <si>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</si>
  <si>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</si>
  <si>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</si>
  <si>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</si>
  <si>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</si>
  <si>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</si>
  <si>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</si>
  <si>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</si>
  <si>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</si>
  <si>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</si>
  <si>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</si>
  <si>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</si>
  <si>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</si>
  <si>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</si>
  <si>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</si>
  <si>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</si>
  <si>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</si>
  <si>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</si>
  <si>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</si>
  <si>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</si>
  <si>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</si>
  <si>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</si>
  <si>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</si>
  <si>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</si>
  <si>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</si>
  <si>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</si>
  <si>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</si>
  <si>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</si>
  <si>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</si>
  <si>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</si>
  <si>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</si>
  <si>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</si>
  <si>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</si>
  <si>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</si>
  <si>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</si>
  <si>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</si>
  <si>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Natpenge m.v. (gælder ikke for lærere)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</si>
  <si>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</si>
  <si>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</si>
  <si>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</si>
  <si>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</si>
  <si>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</si>
  <si>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</si>
  <si>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</si>
  <si>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</si>
  <si>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</si>
  <si>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</si>
  <si>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</si>
  <si>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</si>
  <si>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</si>
  <si>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</si>
  <si>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</si>
  <si>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</si>
  <si>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Diverse satser I</t>
  </si>
  <si>
    <t>Pensionsbidrag - øvrige ansatte, pr. måned</t>
  </si>
  <si>
    <t>Satser pr.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</si>
  <si>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</si>
  <si>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</si>
  <si>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</si>
  <si>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</si>
  <si>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</si>
  <si>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</si>
  <si>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</si>
  <si>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</si>
  <si>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</si>
  <si>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</si>
  <si>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</si>
  <si>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</si>
  <si>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</si>
  <si>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</si>
  <si>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</si>
  <si>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</si>
  <si>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</si>
  <si>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</si>
  <si>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</si>
  <si>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</si>
  <si>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</si>
  <si>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</si>
  <si>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</si>
  <si>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</si>
  <si>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</si>
  <si>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</si>
  <si>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</si>
  <si>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</si>
  <si>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</si>
  <si>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</si>
  <si>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</si>
  <si>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</si>
  <si>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</si>
  <si>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</si>
  <si>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</si>
  <si>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</si>
  <si>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</si>
  <si>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</si>
  <si>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</si>
  <si>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</si>
  <si>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</si>
  <si>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</si>
  <si>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</si>
  <si>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</si>
  <si>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</si>
  <si>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Løntabel - april 2014</t>
  </si>
  <si>
    <t>Med resultatløn (max)</t>
  </si>
  <si>
    <t>Uden resultatløn (max)</t>
  </si>
  <si>
    <t>Alle lærere</t>
  </si>
  <si>
    <t>OK-2013 tillæg pr. 01.08.2014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</si>
</sst>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#,##0.0"/>
    <numFmt numFmtId="180" formatCode="#,##0.0_);[Red]\(#,##0.0\)"/>
    <numFmt numFmtId="181" formatCode="0.0000"/>
    <numFmt numFmtId="182" formatCode="#,##0.000"/>
    <numFmt numFmtId="183" formatCode="#,##0.0000"/>
    <numFmt numFmtId="184" formatCode="#,##0.00000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  <numFmt numFmtId="189" formatCode="0.00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9"/>
      <name val="Helv"/>
      <family val="0"/>
    </font>
    <font>
      <b/>
      <i/>
      <sz val="18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MS Sans Serif"/>
      <family val="2"/>
    </font>
    <font>
      <b/>
      <i/>
      <sz val="18"/>
      <color indexed="8"/>
      <name val="MS Sans Serif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7" fillId="30" borderId="3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0" xfId="52" applyBorder="1" applyAlignment="1" applyProtection="1">
      <alignment horizontal="center"/>
      <protection/>
    </xf>
    <xf numFmtId="0" fontId="4" fillId="0" borderId="11" xfId="52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/>
      <protection/>
    </xf>
    <xf numFmtId="0" fontId="4" fillId="0" borderId="12" xfId="52" applyBorder="1" applyAlignment="1" applyProtection="1">
      <alignment horizontal="center"/>
      <protection/>
    </xf>
    <xf numFmtId="3" fontId="6" fillId="0" borderId="13" xfId="48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17" xfId="52" applyBorder="1" applyAlignment="1" applyProtection="1">
      <alignment horizontal="center"/>
      <protection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20" xfId="52" applyFont="1" applyBorder="1" applyAlignment="1" applyProtection="1">
      <alignment horizontal="center"/>
      <protection/>
    </xf>
    <xf numFmtId="0" fontId="5" fillId="0" borderId="21" xfId="52" applyFont="1" applyBorder="1" applyAlignment="1" applyProtection="1">
      <alignment horizontal="centerContinuous"/>
      <protection/>
    </xf>
    <xf numFmtId="0" fontId="0" fillId="0" borderId="21" xfId="0" applyBorder="1" applyAlignment="1">
      <alignment horizontal="centerContinuous"/>
    </xf>
    <xf numFmtId="0" fontId="4" fillId="0" borderId="21" xfId="52" applyBorder="1" applyAlignment="1" applyProtection="1">
      <alignment horizontal="centerContinuous"/>
      <protection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23" xfId="52" applyFont="1" applyBorder="1" applyAlignment="1" applyProtection="1">
      <alignment horizontal="center"/>
      <protection/>
    </xf>
    <xf numFmtId="0" fontId="4" fillId="0" borderId="24" xfId="52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5" fillId="0" borderId="28" xfId="52" applyNumberFormat="1" applyFont="1" applyBorder="1" applyAlignment="1" applyProtection="1" quotePrefix="1">
      <alignment horizontal="centerContinuous"/>
      <protection/>
    </xf>
    <xf numFmtId="0" fontId="4" fillId="0" borderId="29" xfId="52" applyBorder="1" applyAlignment="1" applyProtection="1">
      <alignment horizontal="center"/>
      <protection/>
    </xf>
    <xf numFmtId="3" fontId="0" fillId="0" borderId="30" xfId="48" applyFont="1" applyBorder="1" applyAlignment="1" applyProtection="1">
      <alignment horizontal="center"/>
      <protection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30" xfId="48" applyFont="1" applyBorder="1" applyAlignment="1" applyProtection="1">
      <alignment horizontal="center"/>
      <protection/>
    </xf>
    <xf numFmtId="3" fontId="1" fillId="0" borderId="37" xfId="48" applyFont="1" applyBorder="1" applyAlignment="1" applyProtection="1">
      <alignment horizontal="center"/>
      <protection/>
    </xf>
    <xf numFmtId="4" fontId="0" fillId="0" borderId="31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32" xfId="0" applyNumberFormat="1" applyBorder="1" applyAlignment="1">
      <alignment horizontal="righ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40" fontId="0" fillId="0" borderId="19" xfId="46" applyFont="1" applyBorder="1" applyAlignment="1">
      <alignment/>
    </xf>
    <xf numFmtId="40" fontId="0" fillId="0" borderId="26" xfId="46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0" fontId="0" fillId="0" borderId="27" xfId="46" applyFont="1" applyBorder="1" applyAlignment="1">
      <alignment/>
    </xf>
    <xf numFmtId="40" fontId="0" fillId="0" borderId="35" xfId="46" applyFont="1" applyBorder="1" applyAlignment="1">
      <alignment/>
    </xf>
    <xf numFmtId="0" fontId="0" fillId="0" borderId="0" xfId="0" applyFill="1" applyBorder="1" applyAlignment="1">
      <alignment/>
    </xf>
    <xf numFmtId="0" fontId="1" fillId="0" borderId="4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51" xfId="52" applyBorder="1" applyAlignment="1" applyProtection="1">
      <alignment horizontal="center"/>
      <protection/>
    </xf>
    <xf numFmtId="0" fontId="4" fillId="0" borderId="52" xfId="52" applyBorder="1" applyAlignment="1" applyProtection="1">
      <alignment horizontal="center"/>
      <protection/>
    </xf>
    <xf numFmtId="4" fontId="0" fillId="0" borderId="51" xfId="0" applyNumberFormat="1" applyBorder="1" applyAlignment="1">
      <alignment/>
    </xf>
    <xf numFmtId="3" fontId="0" fillId="0" borderId="30" xfId="48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4" xfId="52" applyBorder="1" applyAlignment="1" applyProtection="1">
      <alignment horizontal="center"/>
      <protection/>
    </xf>
    <xf numFmtId="0" fontId="5" fillId="0" borderId="53" xfId="52" applyFont="1" applyBorder="1" applyAlignment="1" applyProtection="1">
      <alignment horizontal="centerContinuous"/>
      <protection/>
    </xf>
    <xf numFmtId="0" fontId="5" fillId="0" borderId="54" xfId="52" applyFont="1" applyBorder="1" applyAlignment="1" applyProtection="1">
      <alignment horizontal="centerContinuous"/>
      <protection/>
    </xf>
    <xf numFmtId="0" fontId="4" fillId="0" borderId="54" xfId="52" applyBorder="1" applyAlignment="1" applyProtection="1">
      <alignment horizontal="centerContinuous"/>
      <protection/>
    </xf>
    <xf numFmtId="0" fontId="4" fillId="0" borderId="55" xfId="52" applyBorder="1" applyAlignment="1" applyProtection="1">
      <alignment horizontal="centerContinuous"/>
      <protection/>
    </xf>
    <xf numFmtId="0" fontId="4" fillId="0" borderId="18" xfId="52" applyBorder="1" applyAlignment="1" applyProtection="1">
      <alignment horizontal="center"/>
      <protection/>
    </xf>
    <xf numFmtId="0" fontId="4" fillId="0" borderId="56" xfId="52" applyBorder="1" applyAlignment="1" applyProtection="1">
      <alignment horizontal="center"/>
      <protection/>
    </xf>
    <xf numFmtId="0" fontId="4" fillId="0" borderId="57" xfId="52" applyBorder="1" applyAlignment="1" applyProtection="1">
      <alignment horizontal="center"/>
      <protection/>
    </xf>
    <xf numFmtId="0" fontId="4" fillId="0" borderId="58" xfId="52" applyBorder="1" applyAlignment="1" applyProtection="1">
      <alignment horizontal="center"/>
      <protection/>
    </xf>
    <xf numFmtId="0" fontId="4" fillId="0" borderId="59" xfId="52" applyBorder="1" applyAlignment="1" applyProtection="1">
      <alignment horizontal="center"/>
      <protection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0" fillId="0" borderId="63" xfId="0" applyBorder="1" applyAlignment="1">
      <alignment/>
    </xf>
    <xf numFmtId="40" fontId="0" fillId="0" borderId="45" xfId="46" applyFont="1" applyBorder="1" applyAlignment="1">
      <alignment/>
    </xf>
    <xf numFmtId="40" fontId="0" fillId="0" borderId="47" xfId="46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/>
    </xf>
    <xf numFmtId="4" fontId="0" fillId="0" borderId="32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31" xfId="0" applyBorder="1" applyAlignment="1">
      <alignment/>
    </xf>
    <xf numFmtId="40" fontId="0" fillId="0" borderId="51" xfId="46" applyFont="1" applyBorder="1" applyAlignment="1">
      <alignment/>
    </xf>
    <xf numFmtId="0" fontId="15" fillId="0" borderId="0" xfId="0" applyFont="1" applyAlignment="1">
      <alignment/>
    </xf>
    <xf numFmtId="0" fontId="0" fillId="0" borderId="50" xfId="0" applyBorder="1" applyAlignment="1">
      <alignment/>
    </xf>
    <xf numFmtId="3" fontId="0" fillId="0" borderId="31" xfId="0" applyNumberFormat="1" applyBorder="1" applyAlignment="1">
      <alignment/>
    </xf>
    <xf numFmtId="38" fontId="0" fillId="0" borderId="19" xfId="46" applyNumberFormat="1" applyFont="1" applyFill="1" applyBorder="1" applyAlignment="1">
      <alignment/>
    </xf>
    <xf numFmtId="40" fontId="0" fillId="0" borderId="0" xfId="46" applyFont="1" applyBorder="1" applyAlignment="1">
      <alignment/>
    </xf>
    <xf numFmtId="40" fontId="0" fillId="0" borderId="25" xfId="46" applyFont="1" applyBorder="1" applyAlignment="1">
      <alignment/>
    </xf>
    <xf numFmtId="0" fontId="1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40" fontId="0" fillId="0" borderId="30" xfId="46" applyFont="1" applyBorder="1" applyAlignment="1">
      <alignment/>
    </xf>
    <xf numFmtId="40" fontId="0" fillId="0" borderId="37" xfId="46" applyFont="1" applyBorder="1" applyAlignment="1">
      <alignment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0" fillId="0" borderId="63" xfId="0" applyFill="1" applyBorder="1" applyAlignment="1">
      <alignment/>
    </xf>
    <xf numFmtId="40" fontId="0" fillId="0" borderId="22" xfId="46" applyFont="1" applyBorder="1" applyAlignment="1">
      <alignment/>
    </xf>
    <xf numFmtId="40" fontId="0" fillId="0" borderId="49" xfId="46" applyFont="1" applyBorder="1" applyAlignment="1">
      <alignment/>
    </xf>
    <xf numFmtId="0" fontId="0" fillId="0" borderId="71" xfId="0" applyBorder="1" applyAlignment="1">
      <alignment/>
    </xf>
    <xf numFmtId="40" fontId="0" fillId="0" borderId="72" xfId="46" applyFont="1" applyBorder="1" applyAlignment="1">
      <alignment/>
    </xf>
    <xf numFmtId="0" fontId="0" fillId="0" borderId="73" xfId="0" applyBorder="1" applyAlignment="1">
      <alignment horizontal="center"/>
    </xf>
    <xf numFmtId="40" fontId="0" fillId="0" borderId="74" xfId="46" applyFont="1" applyBorder="1" applyAlignment="1">
      <alignment/>
    </xf>
    <xf numFmtId="0" fontId="0" fillId="0" borderId="7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right"/>
    </xf>
    <xf numFmtId="0" fontId="1" fillId="0" borderId="78" xfId="0" applyFont="1" applyBorder="1" applyAlignment="1">
      <alignment horizontal="right"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1" fillId="0" borderId="79" xfId="0" applyFont="1" applyBorder="1" applyAlignment="1">
      <alignment/>
    </xf>
    <xf numFmtId="3" fontId="0" fillId="0" borderId="80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38" fontId="0" fillId="0" borderId="45" xfId="46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83" xfId="0" applyBorder="1" applyAlignment="1">
      <alignment/>
    </xf>
    <xf numFmtId="40" fontId="0" fillId="0" borderId="48" xfId="46" applyFont="1" applyBorder="1" applyAlignment="1">
      <alignment/>
    </xf>
    <xf numFmtId="0" fontId="1" fillId="0" borderId="84" xfId="0" applyFont="1" applyBorder="1" applyAlignment="1" quotePrefix="1">
      <alignment horizontal="right"/>
    </xf>
    <xf numFmtId="0" fontId="5" fillId="0" borderId="85" xfId="52" applyNumberFormat="1" applyFont="1" applyBorder="1" applyAlignment="1" applyProtection="1" quotePrefix="1">
      <alignment horizontal="right"/>
      <protection/>
    </xf>
    <xf numFmtId="0" fontId="5" fillId="0" borderId="86" xfId="52" applyNumberFormat="1" applyFont="1" applyBorder="1" applyAlignment="1" applyProtection="1" quotePrefix="1">
      <alignment horizontal="right"/>
      <protection/>
    </xf>
    <xf numFmtId="0" fontId="2" fillId="0" borderId="71" xfId="0" applyFont="1" applyBorder="1" applyAlignment="1">
      <alignment/>
    </xf>
    <xf numFmtId="0" fontId="1" fillId="0" borderId="66" xfId="0" applyFont="1" applyFill="1" applyBorder="1" applyAlignment="1">
      <alignment/>
    </xf>
    <xf numFmtId="4" fontId="0" fillId="0" borderId="34" xfId="0" applyNumberFormat="1" applyBorder="1" applyAlignment="1">
      <alignment/>
    </xf>
    <xf numFmtId="0" fontId="0" fillId="0" borderId="87" xfId="0" applyBorder="1" applyAlignment="1">
      <alignment/>
    </xf>
    <xf numFmtId="0" fontId="1" fillId="0" borderId="88" xfId="0" applyFont="1" applyBorder="1" applyAlignment="1">
      <alignment/>
    </xf>
    <xf numFmtId="0" fontId="1" fillId="0" borderId="17" xfId="0" applyFont="1" applyBorder="1" applyAlignment="1">
      <alignment/>
    </xf>
    <xf numFmtId="4" fontId="0" fillId="33" borderId="19" xfId="0" applyNumberFormat="1" applyFill="1" applyBorder="1" applyAlignment="1">
      <alignment/>
    </xf>
    <xf numFmtId="0" fontId="10" fillId="33" borderId="77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4" fontId="0" fillId="0" borderId="0" xfId="0" applyNumberFormat="1" applyAlignment="1">
      <alignment/>
    </xf>
    <xf numFmtId="4" fontId="0" fillId="0" borderId="72" xfId="0" applyNumberForma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4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5" xfId="0" applyNumberFormat="1" applyBorder="1" applyAlignment="1">
      <alignment/>
    </xf>
    <xf numFmtId="3" fontId="0" fillId="0" borderId="72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74" xfId="0" applyNumberFormat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1" xfId="0" applyFill="1" applyBorder="1" applyAlignment="1">
      <alignment/>
    </xf>
    <xf numFmtId="0" fontId="0" fillId="0" borderId="15" xfId="0" applyFill="1" applyBorder="1" applyAlignment="1">
      <alignment/>
    </xf>
    <xf numFmtId="181" fontId="10" fillId="33" borderId="92" xfId="0" applyNumberFormat="1" applyFont="1" applyFill="1" applyBorder="1" applyAlignment="1">
      <alignment/>
    </xf>
    <xf numFmtId="0" fontId="0" fillId="0" borderId="93" xfId="0" applyBorder="1" applyAlignment="1">
      <alignment/>
    </xf>
    <xf numFmtId="38" fontId="0" fillId="0" borderId="32" xfId="46" applyNumberFormat="1" applyFont="1" applyBorder="1" applyAlignment="1">
      <alignment/>
    </xf>
    <xf numFmtId="4" fontId="0" fillId="0" borderId="94" xfId="0" applyNumberFormat="1" applyBorder="1" applyAlignment="1">
      <alignment/>
    </xf>
    <xf numFmtId="40" fontId="0" fillId="0" borderId="33" xfId="46" applyFont="1" applyBorder="1" applyAlignment="1">
      <alignment/>
    </xf>
    <xf numFmtId="38" fontId="0" fillId="0" borderId="19" xfId="46" applyNumberFormat="1" applyFont="1" applyBorder="1" applyAlignment="1">
      <alignment/>
    </xf>
    <xf numFmtId="0" fontId="0" fillId="0" borderId="16" xfId="0" applyBorder="1" applyAlignment="1">
      <alignment/>
    </xf>
    <xf numFmtId="40" fontId="0" fillId="0" borderId="90" xfId="46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46" applyNumberFormat="1" applyFont="1" applyBorder="1" applyAlignment="1">
      <alignment/>
    </xf>
    <xf numFmtId="40" fontId="0" fillId="0" borderId="64" xfId="46" applyFont="1" applyBorder="1" applyAlignment="1">
      <alignment/>
    </xf>
    <xf numFmtId="40" fontId="0" fillId="0" borderId="65" xfId="46" applyFont="1" applyBorder="1" applyAlignment="1">
      <alignment/>
    </xf>
    <xf numFmtId="0" fontId="0" fillId="0" borderId="75" xfId="0" applyFont="1" applyFill="1" applyBorder="1" applyAlignment="1">
      <alignment/>
    </xf>
    <xf numFmtId="4" fontId="0" fillId="0" borderId="89" xfId="46" applyNumberFormat="1" applyFont="1" applyBorder="1" applyAlignment="1">
      <alignment/>
    </xf>
    <xf numFmtId="0" fontId="5" fillId="0" borderId="95" xfId="52" applyFont="1" applyBorder="1" applyAlignment="1" applyProtection="1">
      <alignment horizontal="center"/>
      <protection/>
    </xf>
    <xf numFmtId="0" fontId="5" fillId="0" borderId="90" xfId="52" applyFont="1" applyBorder="1" applyAlignment="1" applyProtection="1">
      <alignment horizontal="centerContinuous"/>
      <protection/>
    </xf>
    <xf numFmtId="0" fontId="0" fillId="0" borderId="90" xfId="0" applyBorder="1" applyAlignment="1">
      <alignment horizontal="centerContinuous"/>
    </xf>
    <xf numFmtId="0" fontId="4" fillId="0" borderId="90" xfId="52" applyBorder="1" applyAlignment="1" applyProtection="1">
      <alignment horizontal="centerContinuous"/>
      <protection/>
    </xf>
    <xf numFmtId="0" fontId="5" fillId="0" borderId="96" xfId="52" applyFont="1" applyBorder="1" applyAlignment="1" applyProtection="1">
      <alignment horizontal="center"/>
      <protection/>
    </xf>
    <xf numFmtId="0" fontId="1" fillId="0" borderId="69" xfId="0" applyFont="1" applyFill="1" applyBorder="1" applyAlignment="1">
      <alignment/>
    </xf>
    <xf numFmtId="0" fontId="1" fillId="0" borderId="97" xfId="0" applyFont="1" applyBorder="1" applyAlignment="1" quotePrefix="1">
      <alignment horizontal="right"/>
    </xf>
    <xf numFmtId="0" fontId="0" fillId="0" borderId="22" xfId="0" applyBorder="1" applyAlignment="1">
      <alignment/>
    </xf>
    <xf numFmtId="0" fontId="1" fillId="0" borderId="97" xfId="0" applyFont="1" applyBorder="1" applyAlignment="1">
      <alignment horizontal="center"/>
    </xf>
    <xf numFmtId="40" fontId="0" fillId="0" borderId="72" xfId="46" applyFont="1" applyBorder="1" applyAlignment="1">
      <alignment/>
    </xf>
    <xf numFmtId="40" fontId="0" fillId="0" borderId="19" xfId="46" applyFont="1" applyBorder="1" applyAlignment="1">
      <alignment/>
    </xf>
    <xf numFmtId="0" fontId="5" fillId="0" borderId="37" xfId="52" applyNumberFormat="1" applyFont="1" applyBorder="1" applyAlignment="1" applyProtection="1" quotePrefix="1">
      <alignment horizontal="right"/>
      <protection/>
    </xf>
    <xf numFmtId="40" fontId="0" fillId="0" borderId="27" xfId="46" applyFont="1" applyBorder="1" applyAlignment="1">
      <alignment/>
    </xf>
    <xf numFmtId="40" fontId="0" fillId="0" borderId="31" xfId="46" applyFont="1" applyBorder="1" applyAlignment="1">
      <alignment/>
    </xf>
    <xf numFmtId="0" fontId="4" fillId="0" borderId="0" xfId="52" applyBorder="1" applyAlignment="1" applyProtection="1">
      <alignment horizontal="centerContinuous"/>
      <protection/>
    </xf>
    <xf numFmtId="0" fontId="5" fillId="0" borderId="18" xfId="52" applyNumberFormat="1" applyFont="1" applyBorder="1" applyAlignment="1" applyProtection="1" quotePrefix="1">
      <alignment horizontal="centerContinuous"/>
      <protection/>
    </xf>
    <xf numFmtId="0" fontId="5" fillId="0" borderId="62" xfId="52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1" fillId="0" borderId="86" xfId="0" applyFont="1" applyBorder="1" applyAlignment="1">
      <alignment horizontal="right"/>
    </xf>
    <xf numFmtId="4" fontId="4" fillId="0" borderId="98" xfId="48" applyNumberFormat="1" applyBorder="1" applyAlignment="1" applyProtection="1">
      <alignment horizontal="center"/>
      <protection/>
    </xf>
    <xf numFmtId="4" fontId="4" fillId="0" borderId="99" xfId="48" applyNumberFormat="1" applyBorder="1" applyAlignment="1" applyProtection="1">
      <alignment horizontal="center"/>
      <protection/>
    </xf>
    <xf numFmtId="4" fontId="0" fillId="34" borderId="98" xfId="48" applyNumberFormat="1" applyFont="1" applyFill="1" applyBorder="1" applyAlignment="1" applyProtection="1">
      <alignment horizontal="center"/>
      <protection/>
    </xf>
    <xf numFmtId="4" fontId="4" fillId="34" borderId="98" xfId="48" applyNumberFormat="1" applyFill="1" applyBorder="1" applyAlignment="1" applyProtection="1">
      <alignment horizontal="center"/>
      <protection/>
    </xf>
    <xf numFmtId="3" fontId="7" fillId="34" borderId="100" xfId="48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40" fontId="0" fillId="0" borderId="39" xfId="46" applyFont="1" applyBorder="1" applyAlignment="1">
      <alignment/>
    </xf>
    <xf numFmtId="3" fontId="0" fillId="0" borderId="27" xfId="48" applyFont="1" applyBorder="1" applyAlignment="1" applyProtection="1">
      <alignment horizontal="right"/>
      <protection/>
    </xf>
    <xf numFmtId="0" fontId="10" fillId="33" borderId="104" xfId="0" applyFont="1" applyFill="1" applyBorder="1" applyAlignment="1" quotePrefix="1">
      <alignment horizontal="right"/>
    </xf>
    <xf numFmtId="0" fontId="1" fillId="0" borderId="84" xfId="0" applyFont="1" applyBorder="1" applyAlignment="1" quotePrefix="1">
      <alignment horizontal="right"/>
    </xf>
    <xf numFmtId="0" fontId="58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48" applyNumberFormat="1" applyFill="1" applyBorder="1" applyAlignment="1" applyProtection="1">
      <alignment horizontal="center"/>
      <protection/>
    </xf>
    <xf numFmtId="3" fontId="7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4" fontId="0" fillId="0" borderId="106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28" xfId="0" applyBorder="1" applyAlignment="1">
      <alignment wrapText="1"/>
    </xf>
    <xf numFmtId="1" fontId="0" fillId="0" borderId="22" xfId="0" applyNumberFormat="1" applyBorder="1" applyAlignment="1">
      <alignment wrapText="1"/>
    </xf>
    <xf numFmtId="1" fontId="0" fillId="0" borderId="109" xfId="0" applyNumberFormat="1" applyBorder="1" applyAlignment="1">
      <alignment wrapText="1"/>
    </xf>
    <xf numFmtId="0" fontId="0" fillId="0" borderId="110" xfId="0" applyBorder="1" applyAlignment="1">
      <alignment/>
    </xf>
    <xf numFmtId="3" fontId="0" fillId="0" borderId="107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111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4" xfId="0" applyBorder="1" applyAlignment="1">
      <alignment horizontal="center"/>
    </xf>
    <xf numFmtId="0" fontId="1" fillId="0" borderId="110" xfId="0" applyFont="1" applyBorder="1" applyAlignment="1">
      <alignment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41" xfId="52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4" xfId="0" applyFont="1" applyFill="1" applyBorder="1" applyAlignment="1">
      <alignment vertical="center"/>
    </xf>
    <xf numFmtId="0" fontId="1" fillId="0" borderId="110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46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115" xfId="0" applyBorder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0" xfId="48"/>
    <cellStyle name="Kontrollér celle" xfId="49"/>
    <cellStyle name="Hyperlink" xfId="50"/>
    <cellStyle name="Neutral" xfId="51"/>
    <cellStyle name="Normal_Grundtabe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6</xdr:col>
      <xdr:colOff>533400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85725"/>
          <a:ext cx="5486400" cy="2400300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Løntabel 2012 (2012=100)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Denne løntabel kan tilrettes de aktuelle lønninger ved at indtaste en reguleringsprocent i celle E17. Reguleringsprocenten fremkommer ved at lægge Finansministeriets reguleringsprocent til 100.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at bevare et overblik over, hvornår løntabellen træder i kraft, kan man indtaste dato og måned i celle E18 som tekst (begynd med tegnet: ' 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Tidligere reguleringsprocenter kan ses på næste ark.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Endelig er der i tabellen plads til at notere individuelle grundlønninger og for det øvrige personales vedkommende individuelle pensionsprocenter og  derved have opdaterede lønninger og pensionsbidrag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Skolens egne tal kan indsættes i de grønne felter i tabellen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7"/>
  <sheetViews>
    <sheetView tabSelected="1" zoomScale="166" zoomScaleNormal="166" zoomScalePageLayoutView="0" workbookViewId="0" topLeftCell="A259">
      <selection activeCell="G271" sqref="G271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2.421875" style="0" customWidth="1"/>
    <col min="8" max="11" width="9.421875" style="0" bestFit="1" customWidth="1"/>
    <col min="28" max="28" width="10.28125" style="0" customWidth="1"/>
    <col min="29" max="29" width="10.8515625" style="0" customWidth="1"/>
    <col min="30" max="30" width="11.57421875" style="0" customWidth="1"/>
    <col min="31" max="31" width="11.28125" style="0" customWidth="1"/>
    <col min="32" max="32" width="12.421875" style="0" customWidth="1"/>
    <col min="33" max="33" width="12.00390625" style="0" customWidth="1"/>
    <col min="34" max="34" width="9.8515625" style="0" bestFit="1" customWidth="1"/>
    <col min="35" max="35" width="9.57421875" style="0" bestFit="1" customWidth="1"/>
    <col min="37" max="38" width="9.421875" style="0" bestFit="1" customWidth="1"/>
    <col min="41" max="41" width="9.421875" style="0" bestFit="1" customWidth="1"/>
  </cols>
  <sheetData>
    <row r="1" spans="27:37" ht="15.75">
      <c r="AA1" s="71" t="s">
        <v>50</v>
      </c>
      <c r="AK1" s="71" t="s">
        <v>51</v>
      </c>
    </row>
    <row r="2" ht="13.5" thickBot="1"/>
    <row r="3" spans="27:33" ht="13.5" thickTop="1">
      <c r="AA3" s="72">
        <v>2012</v>
      </c>
      <c r="AB3" s="73"/>
      <c r="AC3" s="74" t="s">
        <v>120</v>
      </c>
      <c r="AD3" s="75"/>
      <c r="AE3" s="75"/>
      <c r="AF3" s="75"/>
      <c r="AG3" s="76"/>
    </row>
    <row r="4" spans="27:33" ht="12.75">
      <c r="AA4" s="14"/>
      <c r="AB4" s="1"/>
      <c r="AC4" s="2"/>
      <c r="AD4" s="3" t="s">
        <v>1</v>
      </c>
      <c r="AE4" s="2"/>
      <c r="AF4" s="4"/>
      <c r="AG4" s="77" t="s">
        <v>2</v>
      </c>
    </row>
    <row r="5" spans="27:33" ht="12.75">
      <c r="AA5" s="78" t="s">
        <v>3</v>
      </c>
      <c r="AB5" s="5" t="s">
        <v>4</v>
      </c>
      <c r="AC5" s="5" t="s">
        <v>5</v>
      </c>
      <c r="AD5" s="5" t="s">
        <v>6</v>
      </c>
      <c r="AE5" s="5" t="s">
        <v>7</v>
      </c>
      <c r="AF5" s="5" t="s">
        <v>8</v>
      </c>
      <c r="AG5" s="79" t="s">
        <v>9</v>
      </c>
    </row>
    <row r="6" spans="27:34" ht="12.75">
      <c r="AA6" s="80">
        <v>1</v>
      </c>
      <c r="AB6" s="217"/>
      <c r="AC6" s="218"/>
      <c r="AD6" s="218"/>
      <c r="AE6" s="218"/>
      <c r="AF6" s="218"/>
      <c r="AG6" s="219"/>
      <c r="AH6" s="220" t="s">
        <v>118</v>
      </c>
    </row>
    <row r="7" spans="27:40" ht="12.75">
      <c r="AA7" s="80">
        <v>2</v>
      </c>
      <c r="AB7" s="218"/>
      <c r="AC7" s="218"/>
      <c r="AD7" s="218"/>
      <c r="AE7" s="218"/>
      <c r="AF7" s="218"/>
      <c r="AG7" s="219"/>
      <c r="AH7" s="229"/>
      <c r="AK7" t="s">
        <v>83</v>
      </c>
      <c r="AN7" t="s">
        <v>84</v>
      </c>
    </row>
    <row r="8" spans="27:34" ht="13.5" thickBot="1">
      <c r="AA8" s="80">
        <v>3</v>
      </c>
      <c r="AB8" s="218"/>
      <c r="AC8" s="218"/>
      <c r="AD8" s="218"/>
      <c r="AE8" s="218"/>
      <c r="AF8" s="218"/>
      <c r="AG8" s="219"/>
      <c r="AH8" s="229"/>
    </row>
    <row r="9" spans="27:41" ht="13.5" thickTop="1">
      <c r="AA9" s="80">
        <v>4</v>
      </c>
      <c r="AB9" s="218"/>
      <c r="AC9" s="218"/>
      <c r="AD9" s="218"/>
      <c r="AE9" s="218"/>
      <c r="AF9" s="218"/>
      <c r="AG9" s="219"/>
      <c r="AH9" s="229"/>
      <c r="AK9" s="82" t="s">
        <v>13</v>
      </c>
      <c r="AL9" s="83" t="s">
        <v>14</v>
      </c>
      <c r="AN9" s="82" t="s">
        <v>13</v>
      </c>
      <c r="AO9" s="83" t="s">
        <v>14</v>
      </c>
    </row>
    <row r="10" spans="27:41" ht="12.75">
      <c r="AA10" s="80">
        <v>5</v>
      </c>
      <c r="AB10" s="218"/>
      <c r="AC10" s="218"/>
      <c r="AD10" s="218"/>
      <c r="AE10" s="218"/>
      <c r="AF10" s="218"/>
      <c r="AG10" s="219"/>
      <c r="AH10" s="229"/>
      <c r="AK10" s="84" t="s">
        <v>17</v>
      </c>
      <c r="AL10" s="85" t="s">
        <v>17</v>
      </c>
      <c r="AN10" s="84" t="s">
        <v>17</v>
      </c>
      <c r="AO10" s="85" t="s">
        <v>17</v>
      </c>
    </row>
    <row r="11" spans="27:41" ht="12.75">
      <c r="AA11" s="80">
        <v>6</v>
      </c>
      <c r="AB11" s="218"/>
      <c r="AC11" s="218"/>
      <c r="AD11" s="218"/>
      <c r="AE11" s="218"/>
      <c r="AF11" s="218"/>
      <c r="AG11" s="219"/>
      <c r="AH11" s="229"/>
      <c r="AK11" s="86" t="s">
        <v>21</v>
      </c>
      <c r="AL11" s="87" t="s">
        <v>21</v>
      </c>
      <c r="AN11" s="86" t="s">
        <v>21</v>
      </c>
      <c r="AO11" s="87" t="s">
        <v>21</v>
      </c>
    </row>
    <row r="12" spans="27:38" ht="12.75">
      <c r="AA12" s="80">
        <v>7</v>
      </c>
      <c r="AB12" s="218"/>
      <c r="AC12" s="218"/>
      <c r="AD12" s="218"/>
      <c r="AE12" s="218"/>
      <c r="AF12" s="218"/>
      <c r="AG12" s="219"/>
      <c r="AH12" s="229"/>
      <c r="AK12" s="25"/>
      <c r="AL12" s="88"/>
    </row>
    <row r="13" spans="27:41" ht="12.75">
      <c r="AA13" s="80">
        <v>8</v>
      </c>
      <c r="AB13" s="215">
        <v>206396</v>
      </c>
      <c r="AC13" s="215">
        <v>210482</v>
      </c>
      <c r="AD13" s="215">
        <v>213311</v>
      </c>
      <c r="AE13" s="215">
        <v>217397</v>
      </c>
      <c r="AF13" s="215">
        <v>220226</v>
      </c>
      <c r="AG13" s="221">
        <v>192140</v>
      </c>
      <c r="AH13" s="230">
        <v>194645</v>
      </c>
      <c r="AI13" s="231">
        <f aca="true" t="shared" si="0" ref="AI13:AI54">ROUND(AH13/1.01304,0)</f>
        <v>192140</v>
      </c>
      <c r="AK13" s="105">
        <f>ROUND(AG13*$E$17%*17.3%/3,2)</f>
        <v>11270.23</v>
      </c>
      <c r="AL13" s="50">
        <f>ROUND(AG13*$E$17%*17.3%*2/3,2)</f>
        <v>22540.46</v>
      </c>
      <c r="AN13" s="105">
        <f>ROUND(AG13*$E$17%*E$19%/3,2)</f>
        <v>11270.23</v>
      </c>
      <c r="AO13" s="50">
        <f>ROUND(AG13*$E$17%*E$19%*2/3,2)</f>
        <v>22540.46</v>
      </c>
    </row>
    <row r="14" spans="27:41" ht="12.75">
      <c r="AA14" s="80">
        <v>9</v>
      </c>
      <c r="AB14" s="215">
        <v>209829</v>
      </c>
      <c r="AC14" s="215">
        <v>214015</v>
      </c>
      <c r="AD14" s="215">
        <v>216916</v>
      </c>
      <c r="AE14" s="215">
        <v>221102</v>
      </c>
      <c r="AF14" s="215">
        <v>224002</v>
      </c>
      <c r="AG14" s="222">
        <v>195356</v>
      </c>
      <c r="AH14" s="230">
        <v>197903</v>
      </c>
      <c r="AI14" s="231">
        <f t="shared" si="0"/>
        <v>195356</v>
      </c>
      <c r="AK14" s="105">
        <f aca="true" t="shared" si="1" ref="AK14:AK54">ROUND(AG14*$E$17%*17.3%/3,2)</f>
        <v>11458.87</v>
      </c>
      <c r="AL14" s="50">
        <f aca="true" t="shared" si="2" ref="AL14:AL54">ROUND(AG14*$E$17%*17.3%*2/3,2)</f>
        <v>22917.74</v>
      </c>
      <c r="AN14" s="105">
        <f aca="true" t="shared" si="3" ref="AN14:AN54">ROUND(AG14*$E$17%*E$19%/3,2)</f>
        <v>11458.87</v>
      </c>
      <c r="AO14" s="50">
        <f aca="true" t="shared" si="4" ref="AO14:AO54">ROUND(AG14*$E$17%*E$19%*2/3,2)</f>
        <v>22917.74</v>
      </c>
    </row>
    <row r="15" spans="27:41" ht="12.75">
      <c r="AA15" s="80">
        <v>10</v>
      </c>
      <c r="AB15" s="215">
        <v>213353</v>
      </c>
      <c r="AC15" s="215">
        <v>217646</v>
      </c>
      <c r="AD15" s="215">
        <v>220617</v>
      </c>
      <c r="AE15" s="215">
        <v>224909</v>
      </c>
      <c r="AF15" s="215">
        <v>227882</v>
      </c>
      <c r="AG15" s="222">
        <v>198659</v>
      </c>
      <c r="AH15" s="230">
        <v>201250</v>
      </c>
      <c r="AI15" s="231">
        <f t="shared" si="0"/>
        <v>198659</v>
      </c>
      <c r="AK15" s="105">
        <f t="shared" si="1"/>
        <v>11652.61</v>
      </c>
      <c r="AL15" s="50">
        <f t="shared" si="2"/>
        <v>23305.22</v>
      </c>
      <c r="AN15" s="105">
        <f t="shared" si="3"/>
        <v>11652.61</v>
      </c>
      <c r="AO15" s="50">
        <f t="shared" si="4"/>
        <v>23305.22</v>
      </c>
    </row>
    <row r="16" spans="27:41" ht="13.5" thickBot="1">
      <c r="AA16" s="80">
        <v>11</v>
      </c>
      <c r="AB16" s="215">
        <v>216134</v>
      </c>
      <c r="AC16" s="215">
        <v>220533</v>
      </c>
      <c r="AD16" s="215">
        <v>223579</v>
      </c>
      <c r="AE16" s="215">
        <v>227978</v>
      </c>
      <c r="AF16" s="215">
        <v>231023</v>
      </c>
      <c r="AG16" s="222">
        <v>202054</v>
      </c>
      <c r="AH16" s="230">
        <v>204689</v>
      </c>
      <c r="AI16" s="231">
        <f t="shared" si="0"/>
        <v>202054</v>
      </c>
      <c r="AK16" s="105">
        <f t="shared" si="1"/>
        <v>11851.75</v>
      </c>
      <c r="AL16" s="50">
        <f t="shared" si="2"/>
        <v>23703.5</v>
      </c>
      <c r="AN16" s="105">
        <f t="shared" si="3"/>
        <v>11851.75</v>
      </c>
      <c r="AO16" s="50">
        <f t="shared" si="4"/>
        <v>23703.5</v>
      </c>
    </row>
    <row r="17" spans="1:41" ht="19.5">
      <c r="A17" s="70" t="s">
        <v>10</v>
      </c>
      <c r="E17" s="182">
        <v>101.7162</v>
      </c>
      <c r="AA17" s="80">
        <v>12</v>
      </c>
      <c r="AB17" s="215">
        <v>219855</v>
      </c>
      <c r="AC17" s="215">
        <v>224365</v>
      </c>
      <c r="AD17" s="215">
        <v>227489</v>
      </c>
      <c r="AE17" s="215">
        <v>231997</v>
      </c>
      <c r="AF17" s="215">
        <v>235119</v>
      </c>
      <c r="AG17" s="222">
        <v>205542</v>
      </c>
      <c r="AH17" s="230">
        <v>208222</v>
      </c>
      <c r="AI17" s="231">
        <f t="shared" si="0"/>
        <v>205542</v>
      </c>
      <c r="AK17" s="105">
        <f t="shared" si="1"/>
        <v>12056.34</v>
      </c>
      <c r="AL17" s="50">
        <f t="shared" si="2"/>
        <v>24112.68</v>
      </c>
      <c r="AN17" s="105">
        <f t="shared" si="3"/>
        <v>12056.34</v>
      </c>
      <c r="AO17" s="50">
        <f t="shared" si="4"/>
        <v>24112.68</v>
      </c>
    </row>
    <row r="18" spans="1:41" ht="20.25" thickBot="1">
      <c r="A18" s="70" t="s">
        <v>49</v>
      </c>
      <c r="E18" s="226" t="s">
        <v>124</v>
      </c>
      <c r="AA18" s="80">
        <v>13</v>
      </c>
      <c r="AB18" s="215">
        <v>223681</v>
      </c>
      <c r="AC18" s="215">
        <v>228304</v>
      </c>
      <c r="AD18" s="215">
        <v>231504</v>
      </c>
      <c r="AE18" s="215">
        <v>236129</v>
      </c>
      <c r="AF18" s="215">
        <v>239328</v>
      </c>
      <c r="AG18" s="222">
        <v>209126</v>
      </c>
      <c r="AH18" s="230">
        <v>211853</v>
      </c>
      <c r="AI18" s="231">
        <f t="shared" si="0"/>
        <v>209126</v>
      </c>
      <c r="AK18" s="105">
        <f t="shared" si="1"/>
        <v>12266.57</v>
      </c>
      <c r="AL18" s="50">
        <f t="shared" si="2"/>
        <v>24533.13</v>
      </c>
      <c r="AN18" s="105">
        <f t="shared" si="3"/>
        <v>12266.57</v>
      </c>
      <c r="AO18" s="50">
        <f t="shared" si="4"/>
        <v>24533.13</v>
      </c>
    </row>
    <row r="19" spans="1:41" ht="20.25" thickBot="1">
      <c r="A19" s="70" t="s">
        <v>89</v>
      </c>
      <c r="E19" s="154">
        <v>17.3</v>
      </c>
      <c r="AA19" s="80">
        <v>14</v>
      </c>
      <c r="AB19" s="215">
        <v>227611</v>
      </c>
      <c r="AC19" s="215">
        <v>232351</v>
      </c>
      <c r="AD19" s="215">
        <v>235632</v>
      </c>
      <c r="AE19" s="215">
        <v>240371</v>
      </c>
      <c r="AF19" s="215">
        <v>243652</v>
      </c>
      <c r="AG19" s="222">
        <v>212809</v>
      </c>
      <c r="AH19" s="230">
        <v>215584</v>
      </c>
      <c r="AI19" s="231">
        <f t="shared" si="0"/>
        <v>212809</v>
      </c>
      <c r="AK19" s="105">
        <f t="shared" si="1"/>
        <v>12482.6</v>
      </c>
      <c r="AL19" s="50">
        <f t="shared" si="2"/>
        <v>24965.19</v>
      </c>
      <c r="AN19" s="105">
        <f t="shared" si="3"/>
        <v>12482.6</v>
      </c>
      <c r="AO19" s="50">
        <f t="shared" si="4"/>
        <v>24965.19</v>
      </c>
    </row>
    <row r="20" spans="4:41" ht="12.75">
      <c r="D20" s="89"/>
      <c r="AA20" s="80">
        <v>15</v>
      </c>
      <c r="AB20" s="215">
        <v>231649</v>
      </c>
      <c r="AC20" s="215">
        <v>236507</v>
      </c>
      <c r="AD20" s="215">
        <v>239870</v>
      </c>
      <c r="AE20" s="215">
        <v>244730</v>
      </c>
      <c r="AF20" s="215">
        <v>248094</v>
      </c>
      <c r="AG20" s="222">
        <v>216592</v>
      </c>
      <c r="AH20" s="230">
        <v>219416</v>
      </c>
      <c r="AI20" s="231">
        <f t="shared" si="0"/>
        <v>216592</v>
      </c>
      <c r="AK20" s="105">
        <f t="shared" si="1"/>
        <v>12704.49</v>
      </c>
      <c r="AL20" s="50">
        <f t="shared" si="2"/>
        <v>25408.99</v>
      </c>
      <c r="AN20" s="105">
        <f t="shared" si="3"/>
        <v>12704.49</v>
      </c>
      <c r="AO20" s="50">
        <f t="shared" si="4"/>
        <v>25408.99</v>
      </c>
    </row>
    <row r="21" spans="1:41" ht="23.25">
      <c r="A21" s="97" t="s">
        <v>92</v>
      </c>
      <c r="AA21" s="80">
        <v>16</v>
      </c>
      <c r="AB21" s="215">
        <v>234743</v>
      </c>
      <c r="AC21" s="215">
        <v>239725</v>
      </c>
      <c r="AD21" s="215">
        <v>243175</v>
      </c>
      <c r="AE21" s="215">
        <v>248156</v>
      </c>
      <c r="AF21" s="215">
        <v>251606</v>
      </c>
      <c r="AG21" s="222">
        <v>220481</v>
      </c>
      <c r="AH21" s="230">
        <v>223356</v>
      </c>
      <c r="AI21" s="231">
        <f t="shared" si="0"/>
        <v>220481</v>
      </c>
      <c r="AK21" s="105">
        <f t="shared" si="1"/>
        <v>12932.61</v>
      </c>
      <c r="AL21" s="50">
        <f t="shared" si="2"/>
        <v>25865.22</v>
      </c>
      <c r="AN21" s="105">
        <f t="shared" si="3"/>
        <v>12932.61</v>
      </c>
      <c r="AO21" s="50">
        <f t="shared" si="4"/>
        <v>25865.22</v>
      </c>
    </row>
    <row r="22" spans="1:41" ht="12.75" customHeight="1">
      <c r="A22" s="97"/>
      <c r="AA22" s="80">
        <v>17</v>
      </c>
      <c r="AB22" s="215">
        <v>239005</v>
      </c>
      <c r="AC22" s="215">
        <v>244114</v>
      </c>
      <c r="AD22" s="215">
        <v>247651</v>
      </c>
      <c r="AE22" s="215">
        <v>252759</v>
      </c>
      <c r="AF22" s="215">
        <v>256294</v>
      </c>
      <c r="AG22" s="222">
        <v>224474</v>
      </c>
      <c r="AH22" s="230">
        <v>227401</v>
      </c>
      <c r="AI22" s="231">
        <f t="shared" si="0"/>
        <v>224474</v>
      </c>
      <c r="AK22" s="105">
        <f t="shared" si="1"/>
        <v>13166.82</v>
      </c>
      <c r="AL22" s="50">
        <f t="shared" si="2"/>
        <v>26333.65</v>
      </c>
      <c r="AN22" s="105">
        <f t="shared" si="3"/>
        <v>13166.82</v>
      </c>
      <c r="AO22" s="50">
        <f t="shared" si="4"/>
        <v>26333.65</v>
      </c>
    </row>
    <row r="23" spans="1:41" ht="21" customHeight="1">
      <c r="A23" s="97"/>
      <c r="AA23" s="80">
        <v>18</v>
      </c>
      <c r="AB23" s="215">
        <v>243387</v>
      </c>
      <c r="AC23" s="215">
        <v>248626</v>
      </c>
      <c r="AD23" s="215">
        <v>252252</v>
      </c>
      <c r="AE23" s="215">
        <v>257490</v>
      </c>
      <c r="AF23" s="215">
        <v>261115</v>
      </c>
      <c r="AG23" s="222">
        <v>228579</v>
      </c>
      <c r="AH23" s="230">
        <v>231560</v>
      </c>
      <c r="AI23" s="231">
        <f t="shared" si="0"/>
        <v>228579</v>
      </c>
      <c r="AK23" s="105">
        <f t="shared" si="1"/>
        <v>13407.61</v>
      </c>
      <c r="AL23" s="50">
        <f t="shared" si="2"/>
        <v>26815.22</v>
      </c>
      <c r="AN23" s="105">
        <f t="shared" si="3"/>
        <v>13407.61</v>
      </c>
      <c r="AO23" s="50">
        <f t="shared" si="4"/>
        <v>26815.22</v>
      </c>
    </row>
    <row r="24" spans="27:41" ht="12.75">
      <c r="AA24" s="80">
        <v>19</v>
      </c>
      <c r="AB24" s="215">
        <v>246657</v>
      </c>
      <c r="AC24" s="215">
        <v>252029</v>
      </c>
      <c r="AD24" s="215">
        <v>255746</v>
      </c>
      <c r="AE24" s="215">
        <v>261119</v>
      </c>
      <c r="AF24" s="215">
        <v>264839</v>
      </c>
      <c r="AG24" s="222">
        <v>232796</v>
      </c>
      <c r="AH24" s="230">
        <v>235832</v>
      </c>
      <c r="AI24" s="231">
        <f t="shared" si="0"/>
        <v>232796</v>
      </c>
      <c r="AK24" s="105">
        <f t="shared" si="1"/>
        <v>13654.96</v>
      </c>
      <c r="AL24" s="50">
        <f t="shared" si="2"/>
        <v>27309.92</v>
      </c>
      <c r="AN24" s="105">
        <f t="shared" si="3"/>
        <v>13654.96</v>
      </c>
      <c r="AO24" s="50">
        <f t="shared" si="4"/>
        <v>27309.92</v>
      </c>
    </row>
    <row r="25" spans="27:41" ht="12.75">
      <c r="AA25" s="80">
        <v>20</v>
      </c>
      <c r="AB25" s="215">
        <v>250053</v>
      </c>
      <c r="AC25" s="215">
        <v>255560</v>
      </c>
      <c r="AD25" s="215">
        <v>259374</v>
      </c>
      <c r="AE25" s="215">
        <v>264882</v>
      </c>
      <c r="AF25" s="215">
        <v>268694</v>
      </c>
      <c r="AG25" s="222">
        <v>237130</v>
      </c>
      <c r="AH25" s="230">
        <v>240222</v>
      </c>
      <c r="AI25" s="231">
        <f t="shared" si="0"/>
        <v>237130</v>
      </c>
      <c r="AK25" s="105">
        <f t="shared" si="1"/>
        <v>13909.18</v>
      </c>
      <c r="AL25" s="50">
        <f t="shared" si="2"/>
        <v>27818.36</v>
      </c>
      <c r="AN25" s="105">
        <f t="shared" si="3"/>
        <v>13909.18</v>
      </c>
      <c r="AO25" s="50">
        <f t="shared" si="4"/>
        <v>27818.36</v>
      </c>
    </row>
    <row r="26" spans="27:41" ht="12.75" customHeight="1">
      <c r="AA26" s="80">
        <v>21</v>
      </c>
      <c r="AB26" s="215">
        <v>254192</v>
      </c>
      <c r="AC26" s="215">
        <v>259841</v>
      </c>
      <c r="AD26" s="215">
        <v>263752</v>
      </c>
      <c r="AE26" s="215">
        <v>269401</v>
      </c>
      <c r="AF26" s="215">
        <v>273312</v>
      </c>
      <c r="AG26" s="222">
        <v>241584</v>
      </c>
      <c r="AH26" s="230">
        <v>244734</v>
      </c>
      <c r="AI26" s="231">
        <f t="shared" si="0"/>
        <v>241584</v>
      </c>
      <c r="AK26" s="105">
        <f t="shared" si="1"/>
        <v>14170.43</v>
      </c>
      <c r="AL26" s="50">
        <f t="shared" si="2"/>
        <v>28340.87</v>
      </c>
      <c r="AN26" s="105">
        <f t="shared" si="3"/>
        <v>14170.43</v>
      </c>
      <c r="AO26" s="50">
        <f t="shared" si="4"/>
        <v>28340.87</v>
      </c>
    </row>
    <row r="27" spans="27:41" ht="12.75">
      <c r="AA27" s="80">
        <v>22</v>
      </c>
      <c r="AB27" s="215">
        <v>258027</v>
      </c>
      <c r="AC27" s="215">
        <v>263676</v>
      </c>
      <c r="AD27" s="215">
        <v>267587</v>
      </c>
      <c r="AE27" s="215">
        <v>273236</v>
      </c>
      <c r="AF27" s="215">
        <v>277147</v>
      </c>
      <c r="AG27" s="222">
        <v>246034</v>
      </c>
      <c r="AH27" s="230">
        <v>249242</v>
      </c>
      <c r="AI27" s="231">
        <f t="shared" si="0"/>
        <v>246034</v>
      </c>
      <c r="AK27" s="105">
        <f t="shared" si="1"/>
        <v>14431.45</v>
      </c>
      <c r="AL27" s="50">
        <f t="shared" si="2"/>
        <v>28862.91</v>
      </c>
      <c r="AN27" s="105">
        <f t="shared" si="3"/>
        <v>14431.45</v>
      </c>
      <c r="AO27" s="50">
        <f t="shared" si="4"/>
        <v>28862.91</v>
      </c>
    </row>
    <row r="28" spans="27:41" ht="12.75">
      <c r="AA28" s="80">
        <v>23</v>
      </c>
      <c r="AB28" s="215">
        <v>262137</v>
      </c>
      <c r="AC28" s="215">
        <v>267629</v>
      </c>
      <c r="AD28" s="215">
        <v>271434</v>
      </c>
      <c r="AE28" s="215">
        <v>276928</v>
      </c>
      <c r="AF28" s="215">
        <v>280730</v>
      </c>
      <c r="AG28" s="222">
        <v>250473</v>
      </c>
      <c r="AH28" s="230">
        <v>253739</v>
      </c>
      <c r="AI28" s="231">
        <f t="shared" si="0"/>
        <v>250473</v>
      </c>
      <c r="AK28" s="105">
        <f t="shared" si="1"/>
        <v>14691.83</v>
      </c>
      <c r="AL28" s="50">
        <f t="shared" si="2"/>
        <v>29383.66</v>
      </c>
      <c r="AN28" s="105">
        <f t="shared" si="3"/>
        <v>14691.83</v>
      </c>
      <c r="AO28" s="50">
        <f t="shared" si="4"/>
        <v>29383.66</v>
      </c>
    </row>
    <row r="29" spans="27:41" ht="12.75">
      <c r="AA29" s="80">
        <v>24</v>
      </c>
      <c r="AB29" s="215">
        <v>266372</v>
      </c>
      <c r="AC29" s="215">
        <v>271710</v>
      </c>
      <c r="AD29" s="215">
        <v>275406</v>
      </c>
      <c r="AE29" s="215">
        <v>280745</v>
      </c>
      <c r="AF29" s="215">
        <v>284441</v>
      </c>
      <c r="AG29" s="222">
        <v>255038</v>
      </c>
      <c r="AH29" s="230">
        <v>258364</v>
      </c>
      <c r="AI29" s="231">
        <f t="shared" si="0"/>
        <v>255038</v>
      </c>
      <c r="AK29" s="105">
        <f t="shared" si="1"/>
        <v>14959.6</v>
      </c>
      <c r="AL29" s="50">
        <f t="shared" si="2"/>
        <v>29919.19</v>
      </c>
      <c r="AN29" s="105">
        <f t="shared" si="3"/>
        <v>14959.6</v>
      </c>
      <c r="AO29" s="50">
        <f t="shared" si="4"/>
        <v>29919.19</v>
      </c>
    </row>
    <row r="30" spans="27:41" ht="12.75">
      <c r="AA30" s="80">
        <v>25</v>
      </c>
      <c r="AB30" s="215">
        <v>270701</v>
      </c>
      <c r="AC30" s="215">
        <v>275873</v>
      </c>
      <c r="AD30" s="215">
        <v>279454</v>
      </c>
      <c r="AE30" s="215">
        <v>284626</v>
      </c>
      <c r="AF30" s="215">
        <v>288206</v>
      </c>
      <c r="AG30" s="222">
        <v>259721</v>
      </c>
      <c r="AH30" s="230">
        <v>263108</v>
      </c>
      <c r="AI30" s="231">
        <f t="shared" si="0"/>
        <v>259721</v>
      </c>
      <c r="AK30" s="105">
        <f t="shared" si="1"/>
        <v>15234.28</v>
      </c>
      <c r="AL30" s="50">
        <f t="shared" si="2"/>
        <v>30468.57</v>
      </c>
      <c r="AN30" s="105">
        <f t="shared" si="3"/>
        <v>15234.28</v>
      </c>
      <c r="AO30" s="50">
        <f t="shared" si="4"/>
        <v>30468.57</v>
      </c>
    </row>
    <row r="31" spans="27:41" ht="12.75">
      <c r="AA31" s="80">
        <v>26</v>
      </c>
      <c r="AB31" s="215">
        <v>275131</v>
      </c>
      <c r="AC31" s="215">
        <v>280123</v>
      </c>
      <c r="AD31" s="215">
        <v>283580</v>
      </c>
      <c r="AE31" s="215">
        <v>288573</v>
      </c>
      <c r="AF31" s="215">
        <v>292029</v>
      </c>
      <c r="AG31" s="222">
        <v>264529</v>
      </c>
      <c r="AH31" s="230">
        <v>267978</v>
      </c>
      <c r="AI31" s="231">
        <f t="shared" si="0"/>
        <v>264529</v>
      </c>
      <c r="AK31" s="105">
        <f t="shared" si="1"/>
        <v>15516.3</v>
      </c>
      <c r="AL31" s="50">
        <f t="shared" si="2"/>
        <v>31032.61</v>
      </c>
      <c r="AN31" s="105">
        <f t="shared" si="3"/>
        <v>15516.3</v>
      </c>
      <c r="AO31" s="50">
        <f t="shared" si="4"/>
        <v>31032.61</v>
      </c>
    </row>
    <row r="32" spans="27:41" ht="12.75">
      <c r="AA32" s="80">
        <v>27</v>
      </c>
      <c r="AB32" s="215">
        <v>279656</v>
      </c>
      <c r="AC32" s="215">
        <v>284456</v>
      </c>
      <c r="AD32" s="215">
        <v>287782</v>
      </c>
      <c r="AE32" s="215">
        <v>292583</v>
      </c>
      <c r="AF32" s="215">
        <v>295908</v>
      </c>
      <c r="AG32" s="222">
        <v>269460</v>
      </c>
      <c r="AH32" s="230">
        <v>272974</v>
      </c>
      <c r="AI32" s="231">
        <f t="shared" si="0"/>
        <v>269460</v>
      </c>
      <c r="AK32" s="105">
        <f t="shared" si="1"/>
        <v>15805.54</v>
      </c>
      <c r="AL32" s="50">
        <f t="shared" si="2"/>
        <v>31611.08</v>
      </c>
      <c r="AN32" s="105">
        <f t="shared" si="3"/>
        <v>15805.54</v>
      </c>
      <c r="AO32" s="50">
        <f t="shared" si="4"/>
        <v>31611.08</v>
      </c>
    </row>
    <row r="33" spans="27:41" ht="12.75">
      <c r="AA33" s="80">
        <v>28</v>
      </c>
      <c r="AB33" s="215">
        <v>284283</v>
      </c>
      <c r="AC33" s="215">
        <v>288881</v>
      </c>
      <c r="AD33" s="215">
        <v>292064</v>
      </c>
      <c r="AE33" s="215">
        <v>296661</v>
      </c>
      <c r="AF33" s="215">
        <v>299845</v>
      </c>
      <c r="AG33" s="222">
        <v>274522</v>
      </c>
      <c r="AH33" s="230">
        <v>278102</v>
      </c>
      <c r="AI33" s="231">
        <f t="shared" si="0"/>
        <v>274522</v>
      </c>
      <c r="AK33" s="105">
        <f t="shared" si="1"/>
        <v>16102.46</v>
      </c>
      <c r="AL33" s="50">
        <f t="shared" si="2"/>
        <v>32204.91</v>
      </c>
      <c r="AN33" s="105">
        <f t="shared" si="3"/>
        <v>16102.46</v>
      </c>
      <c r="AO33" s="50">
        <f t="shared" si="4"/>
        <v>32204.91</v>
      </c>
    </row>
    <row r="34" spans="27:41" ht="12.75">
      <c r="AA34" s="80">
        <v>29</v>
      </c>
      <c r="AB34" s="215">
        <v>289014</v>
      </c>
      <c r="AC34" s="215">
        <v>293394</v>
      </c>
      <c r="AD34" s="215">
        <v>296427</v>
      </c>
      <c r="AE34" s="215">
        <v>300807</v>
      </c>
      <c r="AF34" s="215">
        <v>303839</v>
      </c>
      <c r="AG34" s="222">
        <v>279715</v>
      </c>
      <c r="AH34" s="230">
        <v>283362</v>
      </c>
      <c r="AI34" s="231">
        <f t="shared" si="0"/>
        <v>279715</v>
      </c>
      <c r="AK34" s="105">
        <f t="shared" si="1"/>
        <v>16407.06</v>
      </c>
      <c r="AL34" s="50">
        <f t="shared" si="2"/>
        <v>32814.12</v>
      </c>
      <c r="AN34" s="105">
        <f t="shared" si="3"/>
        <v>16407.06</v>
      </c>
      <c r="AO34" s="50">
        <f t="shared" si="4"/>
        <v>32814.12</v>
      </c>
    </row>
    <row r="35" spans="27:41" ht="12.75">
      <c r="AA35" s="80">
        <v>30</v>
      </c>
      <c r="AB35" s="215">
        <v>293853</v>
      </c>
      <c r="AC35" s="215">
        <v>298001</v>
      </c>
      <c r="AD35" s="215">
        <v>300872</v>
      </c>
      <c r="AE35" s="215">
        <v>305018</v>
      </c>
      <c r="AF35" s="215">
        <v>307890</v>
      </c>
      <c r="AG35" s="222">
        <v>285045</v>
      </c>
      <c r="AH35" s="230">
        <v>288762</v>
      </c>
      <c r="AI35" s="231">
        <f t="shared" si="0"/>
        <v>285045</v>
      </c>
      <c r="AK35" s="105">
        <f t="shared" si="1"/>
        <v>16719.7</v>
      </c>
      <c r="AL35" s="50">
        <f t="shared" si="2"/>
        <v>33439.39</v>
      </c>
      <c r="AN35" s="105">
        <f t="shared" si="3"/>
        <v>16719.7</v>
      </c>
      <c r="AO35" s="50">
        <f t="shared" si="4"/>
        <v>33439.39</v>
      </c>
    </row>
    <row r="36" spans="27:41" ht="12.75">
      <c r="AA36" s="80">
        <v>31</v>
      </c>
      <c r="AB36" s="215">
        <v>298795</v>
      </c>
      <c r="AC36" s="215">
        <v>302696</v>
      </c>
      <c r="AD36" s="215">
        <v>305398</v>
      </c>
      <c r="AE36" s="215">
        <v>309299</v>
      </c>
      <c r="AF36" s="215">
        <v>312000</v>
      </c>
      <c r="AG36" s="222">
        <v>290513</v>
      </c>
      <c r="AH36" s="230">
        <v>294301</v>
      </c>
      <c r="AI36" s="231">
        <f t="shared" si="0"/>
        <v>290513</v>
      </c>
      <c r="AK36" s="105">
        <f t="shared" si="1"/>
        <v>17040.43</v>
      </c>
      <c r="AL36" s="50">
        <f t="shared" si="2"/>
        <v>34080.86</v>
      </c>
      <c r="AN36" s="105">
        <f t="shared" si="3"/>
        <v>17040.43</v>
      </c>
      <c r="AO36" s="50">
        <f t="shared" si="4"/>
        <v>34080.86</v>
      </c>
    </row>
    <row r="37" spans="27:41" ht="12.75">
      <c r="AA37" s="80">
        <v>32</v>
      </c>
      <c r="AB37" s="215">
        <v>303852</v>
      </c>
      <c r="AC37" s="215">
        <v>307490</v>
      </c>
      <c r="AD37" s="215">
        <v>310009</v>
      </c>
      <c r="AE37" s="215">
        <v>313649</v>
      </c>
      <c r="AF37" s="215">
        <v>316167</v>
      </c>
      <c r="AG37" s="222">
        <v>296126</v>
      </c>
      <c r="AH37" s="230">
        <v>299987</v>
      </c>
      <c r="AI37" s="231">
        <f t="shared" si="0"/>
        <v>296126</v>
      </c>
      <c r="AK37" s="105">
        <f t="shared" si="1"/>
        <v>17369.67</v>
      </c>
      <c r="AL37" s="50">
        <f t="shared" si="2"/>
        <v>34739.34</v>
      </c>
      <c r="AN37" s="105">
        <f t="shared" si="3"/>
        <v>17369.67</v>
      </c>
      <c r="AO37" s="50">
        <f t="shared" si="4"/>
        <v>34739.34</v>
      </c>
    </row>
    <row r="38" spans="27:41" ht="12.75">
      <c r="AA38" s="80">
        <v>33</v>
      </c>
      <c r="AB38" s="215">
        <v>309016</v>
      </c>
      <c r="AC38" s="215">
        <v>312375</v>
      </c>
      <c r="AD38" s="215">
        <v>314703</v>
      </c>
      <c r="AE38" s="215">
        <v>318063</v>
      </c>
      <c r="AF38" s="215">
        <v>320390</v>
      </c>
      <c r="AG38" s="222">
        <v>301881</v>
      </c>
      <c r="AH38" s="230">
        <v>305818</v>
      </c>
      <c r="AI38" s="231">
        <f t="shared" si="0"/>
        <v>301881</v>
      </c>
      <c r="AK38" s="105">
        <f t="shared" si="1"/>
        <v>17707.24</v>
      </c>
      <c r="AL38" s="50">
        <f t="shared" si="2"/>
        <v>35414.47</v>
      </c>
      <c r="AN38" s="105">
        <f t="shared" si="3"/>
        <v>17707.24</v>
      </c>
      <c r="AO38" s="50">
        <f t="shared" si="4"/>
        <v>35414.47</v>
      </c>
    </row>
    <row r="39" spans="1:41" ht="30.75">
      <c r="A39" s="262" t="s">
        <v>134</v>
      </c>
      <c r="B39" s="262"/>
      <c r="C39" s="262"/>
      <c r="D39" s="262"/>
      <c r="E39" s="262"/>
      <c r="F39" s="262"/>
      <c r="AA39" s="80">
        <v>34</v>
      </c>
      <c r="AB39" s="215">
        <v>314298</v>
      </c>
      <c r="AC39" s="215">
        <v>317363</v>
      </c>
      <c r="AD39" s="215">
        <v>319485</v>
      </c>
      <c r="AE39" s="215">
        <v>322548</v>
      </c>
      <c r="AF39" s="215">
        <v>324670</v>
      </c>
      <c r="AG39" s="222">
        <v>307790</v>
      </c>
      <c r="AH39" s="230">
        <v>311804</v>
      </c>
      <c r="AI39" s="231">
        <f t="shared" si="0"/>
        <v>307790</v>
      </c>
      <c r="AK39" s="105">
        <f t="shared" si="1"/>
        <v>18053.84</v>
      </c>
      <c r="AL39" s="50">
        <f t="shared" si="2"/>
        <v>36107.67</v>
      </c>
      <c r="AN39" s="105">
        <f t="shared" si="3"/>
        <v>18053.84</v>
      </c>
      <c r="AO39" s="50">
        <f t="shared" si="4"/>
        <v>36107.67</v>
      </c>
    </row>
    <row r="40" spans="27:41" ht="12.75">
      <c r="AA40" s="80">
        <v>35</v>
      </c>
      <c r="AB40" s="215">
        <v>319697</v>
      </c>
      <c r="AC40" s="215">
        <v>322450</v>
      </c>
      <c r="AD40" s="215">
        <v>324354</v>
      </c>
      <c r="AE40" s="215">
        <v>327107</v>
      </c>
      <c r="AF40" s="215">
        <v>329011</v>
      </c>
      <c r="AG40" s="222">
        <v>313854</v>
      </c>
      <c r="AH40" s="230">
        <v>317947</v>
      </c>
      <c r="AI40" s="231">
        <f t="shared" si="0"/>
        <v>313854</v>
      </c>
      <c r="AK40" s="105">
        <f t="shared" si="1"/>
        <v>18409.53</v>
      </c>
      <c r="AL40" s="50">
        <f t="shared" si="2"/>
        <v>36819.06</v>
      </c>
      <c r="AN40" s="105">
        <f t="shared" si="3"/>
        <v>18409.53</v>
      </c>
      <c r="AO40" s="50">
        <f t="shared" si="4"/>
        <v>36819.06</v>
      </c>
    </row>
    <row r="41" spans="1:41" ht="23.25">
      <c r="A41" s="263" t="s">
        <v>88</v>
      </c>
      <c r="B41" s="263"/>
      <c r="C41" s="263"/>
      <c r="D41" s="263"/>
      <c r="E41" s="263"/>
      <c r="F41" s="263"/>
      <c r="AA41" s="80">
        <v>36</v>
      </c>
      <c r="AB41" s="215">
        <v>325214</v>
      </c>
      <c r="AC41" s="215">
        <v>327634</v>
      </c>
      <c r="AD41" s="215">
        <v>329310</v>
      </c>
      <c r="AE41" s="215">
        <v>331731</v>
      </c>
      <c r="AF41" s="215">
        <v>333406</v>
      </c>
      <c r="AG41" s="222">
        <v>320074</v>
      </c>
      <c r="AH41" s="230">
        <v>324248</v>
      </c>
      <c r="AI41" s="231">
        <f t="shared" si="0"/>
        <v>320074</v>
      </c>
      <c r="AK41" s="105">
        <f t="shared" si="1"/>
        <v>18774.37</v>
      </c>
      <c r="AL41" s="50">
        <f t="shared" si="2"/>
        <v>37548.74</v>
      </c>
      <c r="AN41" s="105">
        <f t="shared" si="3"/>
        <v>18774.37</v>
      </c>
      <c r="AO41" s="50">
        <f t="shared" si="4"/>
        <v>37548.74</v>
      </c>
    </row>
    <row r="42" spans="27:41" ht="12.75">
      <c r="AA42" s="80">
        <v>37</v>
      </c>
      <c r="AB42" s="215">
        <v>330853</v>
      </c>
      <c r="AC42" s="215">
        <v>332923</v>
      </c>
      <c r="AD42" s="215">
        <v>334355</v>
      </c>
      <c r="AE42" s="215">
        <v>336425</v>
      </c>
      <c r="AF42" s="215">
        <v>337859</v>
      </c>
      <c r="AG42" s="222">
        <v>326457</v>
      </c>
      <c r="AH42" s="230">
        <v>330714</v>
      </c>
      <c r="AI42" s="231">
        <f t="shared" si="0"/>
        <v>326457</v>
      </c>
      <c r="AK42" s="105">
        <f t="shared" si="1"/>
        <v>19148.77</v>
      </c>
      <c r="AL42" s="50">
        <f t="shared" si="2"/>
        <v>38297.55</v>
      </c>
      <c r="AN42" s="105">
        <f t="shared" si="3"/>
        <v>19148.77</v>
      </c>
      <c r="AO42" s="50">
        <f t="shared" si="4"/>
        <v>38297.55</v>
      </c>
    </row>
    <row r="43" spans="1:41" ht="23.25">
      <c r="A43" s="263" t="str">
        <f>+E18</f>
        <v>1. april 2014</v>
      </c>
      <c r="B43" s="263"/>
      <c r="C43" s="263"/>
      <c r="D43" s="263"/>
      <c r="E43" s="263"/>
      <c r="F43" s="263"/>
      <c r="AA43" s="80">
        <v>38</v>
      </c>
      <c r="AB43" s="215">
        <v>336808</v>
      </c>
      <c r="AC43" s="215">
        <v>338540</v>
      </c>
      <c r="AD43" s="215">
        <v>339739</v>
      </c>
      <c r="AE43" s="215">
        <v>341471</v>
      </c>
      <c r="AF43" s="215">
        <v>342672</v>
      </c>
      <c r="AG43" s="222">
        <v>333129</v>
      </c>
      <c r="AH43" s="230">
        <v>337473</v>
      </c>
      <c r="AI43" s="231">
        <f t="shared" si="0"/>
        <v>333129</v>
      </c>
      <c r="AK43" s="105">
        <f t="shared" si="1"/>
        <v>19540.13</v>
      </c>
      <c r="AL43" s="50">
        <f t="shared" si="2"/>
        <v>39080.26</v>
      </c>
      <c r="AN43" s="105">
        <f t="shared" si="3"/>
        <v>19540.13</v>
      </c>
      <c r="AO43" s="50">
        <f t="shared" si="4"/>
        <v>39080.26</v>
      </c>
    </row>
    <row r="44" spans="27:41" ht="12.75">
      <c r="AA44" s="80">
        <v>39</v>
      </c>
      <c r="AB44" s="215">
        <v>342821</v>
      </c>
      <c r="AC44" s="215">
        <v>344156</v>
      </c>
      <c r="AD44" s="215">
        <v>345080</v>
      </c>
      <c r="AE44" s="215">
        <v>346413</v>
      </c>
      <c r="AF44" s="215">
        <v>347337</v>
      </c>
      <c r="AG44" s="222">
        <v>339990</v>
      </c>
      <c r="AH44" s="230">
        <v>344423</v>
      </c>
      <c r="AI44" s="231">
        <f t="shared" si="0"/>
        <v>339990</v>
      </c>
      <c r="AK44" s="105">
        <f t="shared" si="1"/>
        <v>19942.57</v>
      </c>
      <c r="AL44" s="50">
        <f t="shared" si="2"/>
        <v>39885.14</v>
      </c>
      <c r="AN44" s="105">
        <f t="shared" si="3"/>
        <v>19942.57</v>
      </c>
      <c r="AO44" s="50">
        <f t="shared" si="4"/>
        <v>39885.14</v>
      </c>
    </row>
    <row r="45" spans="27:41" ht="12.75">
      <c r="AA45" s="80">
        <v>40</v>
      </c>
      <c r="AB45" s="215">
        <v>348966</v>
      </c>
      <c r="AC45" s="215">
        <v>349878</v>
      </c>
      <c r="AD45" s="215">
        <v>350510</v>
      </c>
      <c r="AE45" s="215">
        <v>351422</v>
      </c>
      <c r="AF45" s="215">
        <v>352054</v>
      </c>
      <c r="AG45" s="222">
        <v>347028</v>
      </c>
      <c r="AH45" s="230">
        <v>351553</v>
      </c>
      <c r="AI45" s="231">
        <f t="shared" si="0"/>
        <v>347028</v>
      </c>
      <c r="AK45" s="105">
        <f t="shared" si="1"/>
        <v>20355.39</v>
      </c>
      <c r="AL45" s="50">
        <f t="shared" si="2"/>
        <v>40710.79</v>
      </c>
      <c r="AN45" s="105">
        <f t="shared" si="3"/>
        <v>20355.39</v>
      </c>
      <c r="AO45" s="50">
        <f t="shared" si="4"/>
        <v>40710.79</v>
      </c>
    </row>
    <row r="46" spans="27:41" ht="12.75">
      <c r="AA46" s="80">
        <v>41</v>
      </c>
      <c r="AB46" s="215">
        <v>355245</v>
      </c>
      <c r="AC46" s="215">
        <v>355712</v>
      </c>
      <c r="AD46" s="215">
        <v>356037</v>
      </c>
      <c r="AE46" s="215">
        <v>356505</v>
      </c>
      <c r="AF46" s="215">
        <v>356828</v>
      </c>
      <c r="AG46" s="222">
        <v>354250</v>
      </c>
      <c r="AH46" s="230">
        <v>358869</v>
      </c>
      <c r="AI46" s="231">
        <f t="shared" si="0"/>
        <v>354250</v>
      </c>
      <c r="AK46" s="105">
        <f t="shared" si="1"/>
        <v>20779.01</v>
      </c>
      <c r="AL46" s="50">
        <f t="shared" si="2"/>
        <v>41558.02</v>
      </c>
      <c r="AN46" s="105">
        <f t="shared" si="3"/>
        <v>20779.01</v>
      </c>
      <c r="AO46" s="50">
        <f t="shared" si="4"/>
        <v>41558.02</v>
      </c>
    </row>
    <row r="47" spans="27:41" ht="12.75">
      <c r="AA47" s="80">
        <v>42</v>
      </c>
      <c r="AB47" s="215">
        <v>361660</v>
      </c>
      <c r="AC47" s="215"/>
      <c r="AD47" s="215"/>
      <c r="AE47" s="215"/>
      <c r="AF47" s="215"/>
      <c r="AG47" s="222">
        <v>361659</v>
      </c>
      <c r="AH47" s="230">
        <v>366375</v>
      </c>
      <c r="AI47" s="231">
        <f t="shared" si="0"/>
        <v>361659</v>
      </c>
      <c r="AK47" s="105">
        <f t="shared" si="1"/>
        <v>21213.59</v>
      </c>
      <c r="AL47" s="50">
        <f t="shared" si="2"/>
        <v>42427.19</v>
      </c>
      <c r="AN47" s="105">
        <f t="shared" si="3"/>
        <v>21213.59</v>
      </c>
      <c r="AO47" s="50">
        <f t="shared" si="4"/>
        <v>42427.19</v>
      </c>
    </row>
    <row r="48" spans="27:41" ht="12.75">
      <c r="AA48" s="80">
        <v>43</v>
      </c>
      <c r="AB48" s="215">
        <v>369689</v>
      </c>
      <c r="AC48" s="215"/>
      <c r="AD48" s="215"/>
      <c r="AE48" s="215"/>
      <c r="AF48" s="215"/>
      <c r="AG48" s="222">
        <v>369688</v>
      </c>
      <c r="AH48" s="230">
        <v>374509</v>
      </c>
      <c r="AI48" s="231">
        <f t="shared" si="0"/>
        <v>369688</v>
      </c>
      <c r="AK48" s="105">
        <f t="shared" si="1"/>
        <v>21684.55</v>
      </c>
      <c r="AL48" s="50">
        <f t="shared" si="2"/>
        <v>43369.09</v>
      </c>
      <c r="AN48" s="105">
        <f t="shared" si="3"/>
        <v>21684.55</v>
      </c>
      <c r="AO48" s="50">
        <f t="shared" si="4"/>
        <v>43369.09</v>
      </c>
    </row>
    <row r="49" spans="27:41" ht="12.75">
      <c r="AA49" s="80">
        <v>44</v>
      </c>
      <c r="AB49" s="215">
        <v>377937</v>
      </c>
      <c r="AC49" s="215"/>
      <c r="AD49" s="215"/>
      <c r="AE49" s="215"/>
      <c r="AF49" s="215"/>
      <c r="AG49" s="222">
        <v>377938</v>
      </c>
      <c r="AH49" s="230">
        <v>382866</v>
      </c>
      <c r="AI49" s="231">
        <f t="shared" si="0"/>
        <v>377938</v>
      </c>
      <c r="AK49" s="105">
        <f t="shared" si="1"/>
        <v>22168.46</v>
      </c>
      <c r="AL49" s="50">
        <f t="shared" si="2"/>
        <v>44336.92</v>
      </c>
      <c r="AN49" s="105">
        <f t="shared" si="3"/>
        <v>22168.46</v>
      </c>
      <c r="AO49" s="50">
        <f t="shared" si="4"/>
        <v>44336.92</v>
      </c>
    </row>
    <row r="50" spans="27:41" ht="12.75">
      <c r="AA50" s="80">
        <v>45</v>
      </c>
      <c r="AB50" s="215">
        <v>386414</v>
      </c>
      <c r="AC50" s="215"/>
      <c r="AD50" s="215"/>
      <c r="AE50" s="215"/>
      <c r="AF50" s="215"/>
      <c r="AG50" s="222">
        <v>386414</v>
      </c>
      <c r="AH50" s="230">
        <v>391453</v>
      </c>
      <c r="AI50" s="231">
        <f t="shared" si="0"/>
        <v>386414</v>
      </c>
      <c r="AK50" s="105">
        <f t="shared" si="1"/>
        <v>22665.63</v>
      </c>
      <c r="AL50" s="50">
        <f t="shared" si="2"/>
        <v>45331.26</v>
      </c>
      <c r="AN50" s="105">
        <f t="shared" si="3"/>
        <v>22665.63</v>
      </c>
      <c r="AO50" s="50">
        <f t="shared" si="4"/>
        <v>45331.26</v>
      </c>
    </row>
    <row r="51" spans="27:41" ht="12.75">
      <c r="AA51" s="80">
        <v>46</v>
      </c>
      <c r="AB51" s="215">
        <v>395125</v>
      </c>
      <c r="AC51" s="215"/>
      <c r="AD51" s="215"/>
      <c r="AE51" s="215"/>
      <c r="AF51" s="215"/>
      <c r="AG51" s="222">
        <v>395125</v>
      </c>
      <c r="AH51" s="230">
        <v>400277</v>
      </c>
      <c r="AI51" s="231">
        <f t="shared" si="0"/>
        <v>395125</v>
      </c>
      <c r="AK51" s="105">
        <f t="shared" si="1"/>
        <v>23176.59</v>
      </c>
      <c r="AL51" s="50">
        <f t="shared" si="2"/>
        <v>46353.17</v>
      </c>
      <c r="AN51" s="105">
        <f t="shared" si="3"/>
        <v>23176.59</v>
      </c>
      <c r="AO51" s="50">
        <f t="shared" si="4"/>
        <v>46353.17</v>
      </c>
    </row>
    <row r="52" spans="27:41" ht="12.75">
      <c r="AA52" s="80">
        <v>47</v>
      </c>
      <c r="AB52" s="215">
        <v>413269</v>
      </c>
      <c r="AC52" s="215"/>
      <c r="AD52" s="215"/>
      <c r="AE52" s="215"/>
      <c r="AF52" s="215"/>
      <c r="AG52" s="222">
        <v>413269</v>
      </c>
      <c r="AH52" s="230">
        <v>418658</v>
      </c>
      <c r="AI52" s="231">
        <f t="shared" si="0"/>
        <v>413269</v>
      </c>
      <c r="AK52" s="105">
        <f t="shared" si="1"/>
        <v>24240.85</v>
      </c>
      <c r="AL52" s="50">
        <f t="shared" si="2"/>
        <v>48481.7</v>
      </c>
      <c r="AN52" s="105">
        <f t="shared" si="3"/>
        <v>24240.85</v>
      </c>
      <c r="AO52" s="50">
        <f t="shared" si="4"/>
        <v>48481.7</v>
      </c>
    </row>
    <row r="53" spans="27:41" ht="12.75">
      <c r="AA53" s="80">
        <v>48</v>
      </c>
      <c r="AB53" s="215">
        <v>441026</v>
      </c>
      <c r="AC53" s="215"/>
      <c r="AD53" s="215"/>
      <c r="AE53" s="215"/>
      <c r="AF53" s="215"/>
      <c r="AG53" s="222">
        <v>441026</v>
      </c>
      <c r="AH53" s="230">
        <v>446777</v>
      </c>
      <c r="AI53" s="231">
        <f t="shared" si="0"/>
        <v>441026</v>
      </c>
      <c r="AK53" s="105">
        <f t="shared" si="1"/>
        <v>25868.97</v>
      </c>
      <c r="AL53" s="50">
        <f t="shared" si="2"/>
        <v>51737.94</v>
      </c>
      <c r="AN53" s="105">
        <f t="shared" si="3"/>
        <v>25868.97</v>
      </c>
      <c r="AO53" s="50">
        <f t="shared" si="4"/>
        <v>51737.94</v>
      </c>
    </row>
    <row r="54" spans="27:41" ht="13.5" thickBot="1">
      <c r="AA54" s="81">
        <v>49</v>
      </c>
      <c r="AB54" s="216">
        <v>471781</v>
      </c>
      <c r="AC54" s="216"/>
      <c r="AD54" s="216"/>
      <c r="AE54" s="216"/>
      <c r="AF54" s="216"/>
      <c r="AG54" s="223">
        <v>471781</v>
      </c>
      <c r="AH54" s="230">
        <v>477933</v>
      </c>
      <c r="AI54" s="231">
        <f t="shared" si="0"/>
        <v>471781</v>
      </c>
      <c r="AK54" s="224">
        <f t="shared" si="1"/>
        <v>27672.95</v>
      </c>
      <c r="AL54" s="54">
        <f t="shared" si="2"/>
        <v>55345.9</v>
      </c>
      <c r="AN54" s="224">
        <f t="shared" si="3"/>
        <v>27672.95</v>
      </c>
      <c r="AO54" s="54">
        <f t="shared" si="4"/>
        <v>55345.9</v>
      </c>
    </row>
    <row r="55" ht="13.5" thickTop="1"/>
    <row r="56" ht="12.75">
      <c r="AG56" s="228"/>
    </row>
    <row r="77" ht="13.5" thickBot="1"/>
    <row r="78" spans="1:6" ht="13.5" thickTop="1">
      <c r="A78" s="17">
        <v>2014</v>
      </c>
      <c r="B78" s="18" t="s">
        <v>0</v>
      </c>
      <c r="C78" s="19"/>
      <c r="D78" s="20"/>
      <c r="E78" s="20"/>
      <c r="F78" s="28" t="str">
        <f>+E18</f>
        <v>1. april 2014</v>
      </c>
    </row>
    <row r="79" spans="1:6" ht="12.75">
      <c r="A79" s="14"/>
      <c r="B79" s="21"/>
      <c r="C79" s="22"/>
      <c r="D79" s="23" t="s">
        <v>1</v>
      </c>
      <c r="E79" s="22"/>
      <c r="F79" s="29"/>
    </row>
    <row r="80" spans="1:6" ht="13.5" thickBot="1">
      <c r="A80" s="24" t="s">
        <v>3</v>
      </c>
      <c r="B80" s="37" t="s">
        <v>4</v>
      </c>
      <c r="C80" s="37" t="s">
        <v>5</v>
      </c>
      <c r="D80" s="37" t="s">
        <v>6</v>
      </c>
      <c r="E80" s="37" t="s">
        <v>7</v>
      </c>
      <c r="F80" s="38" t="s">
        <v>8</v>
      </c>
    </row>
    <row r="81" spans="1:6" ht="12.75">
      <c r="A81" s="40">
        <v>8</v>
      </c>
      <c r="B81" s="16">
        <f aca="true" t="shared" si="5" ref="B81:B114">ROUND(AB13*$E$17%,0)</f>
        <v>209938</v>
      </c>
      <c r="C81" s="16">
        <f aca="true" t="shared" si="6" ref="C81:C114">ROUND(AC13*$E$17%,0)</f>
        <v>214094</v>
      </c>
      <c r="D81" s="16">
        <f aca="true" t="shared" si="7" ref="D81:D114">ROUND(AD13*$E$17%,0)</f>
        <v>216972</v>
      </c>
      <c r="E81" s="16">
        <f aca="true" t="shared" si="8" ref="E81:E114">ROUND(AE13*$E$17%,0)</f>
        <v>221128</v>
      </c>
      <c r="F81" s="26">
        <f aca="true" t="shared" si="9" ref="F81:F113">ROUND(AF13*$E$17%,0)</f>
        <v>224006</v>
      </c>
    </row>
    <row r="82" spans="1:6" ht="12.75">
      <c r="A82" s="40">
        <f aca="true" t="shared" si="10" ref="A82:A122">+A81+1</f>
        <v>9</v>
      </c>
      <c r="B82" s="16">
        <f t="shared" si="5"/>
        <v>213430</v>
      </c>
      <c r="C82" s="16">
        <f t="shared" si="6"/>
        <v>217688</v>
      </c>
      <c r="D82" s="16">
        <f t="shared" si="7"/>
        <v>220639</v>
      </c>
      <c r="E82" s="16">
        <f t="shared" si="8"/>
        <v>224897</v>
      </c>
      <c r="F82" s="26">
        <f t="shared" si="9"/>
        <v>227846</v>
      </c>
    </row>
    <row r="83" spans="1:6" ht="12.75">
      <c r="A83" s="40">
        <f t="shared" si="10"/>
        <v>10</v>
      </c>
      <c r="B83" s="16">
        <f t="shared" si="5"/>
        <v>217015</v>
      </c>
      <c r="C83" s="16">
        <f t="shared" si="6"/>
        <v>221381</v>
      </c>
      <c r="D83" s="16">
        <f t="shared" si="7"/>
        <v>224403</v>
      </c>
      <c r="E83" s="16">
        <f t="shared" si="8"/>
        <v>228769</v>
      </c>
      <c r="F83" s="26">
        <f t="shared" si="9"/>
        <v>231793</v>
      </c>
    </row>
    <row r="84" spans="1:6" ht="12.75">
      <c r="A84" s="40">
        <f t="shared" si="10"/>
        <v>11</v>
      </c>
      <c r="B84" s="16">
        <f t="shared" si="5"/>
        <v>219843</v>
      </c>
      <c r="C84" s="16">
        <f t="shared" si="6"/>
        <v>224318</v>
      </c>
      <c r="D84" s="16">
        <f t="shared" si="7"/>
        <v>227416</v>
      </c>
      <c r="E84" s="16">
        <f t="shared" si="8"/>
        <v>231891</v>
      </c>
      <c r="F84" s="26">
        <f t="shared" si="9"/>
        <v>234988</v>
      </c>
    </row>
    <row r="85" spans="1:6" ht="12.75">
      <c r="A85" s="40">
        <f t="shared" si="10"/>
        <v>12</v>
      </c>
      <c r="B85" s="16">
        <f t="shared" si="5"/>
        <v>223628</v>
      </c>
      <c r="C85" s="16">
        <f t="shared" si="6"/>
        <v>228216</v>
      </c>
      <c r="D85" s="16">
        <f t="shared" si="7"/>
        <v>231393</v>
      </c>
      <c r="E85" s="16">
        <f t="shared" si="8"/>
        <v>235979</v>
      </c>
      <c r="F85" s="26">
        <f t="shared" si="9"/>
        <v>239154</v>
      </c>
    </row>
    <row r="86" spans="1:6" ht="12.75">
      <c r="A86" s="40">
        <f t="shared" si="10"/>
        <v>13</v>
      </c>
      <c r="B86" s="16">
        <f t="shared" si="5"/>
        <v>227520</v>
      </c>
      <c r="C86" s="16">
        <f t="shared" si="6"/>
        <v>232222</v>
      </c>
      <c r="D86" s="16">
        <f t="shared" si="7"/>
        <v>235477</v>
      </c>
      <c r="E86" s="16">
        <f t="shared" si="8"/>
        <v>240181</v>
      </c>
      <c r="F86" s="26">
        <f t="shared" si="9"/>
        <v>243435</v>
      </c>
    </row>
    <row r="87" spans="1:6" ht="12.75">
      <c r="A87" s="40">
        <f t="shared" si="10"/>
        <v>14</v>
      </c>
      <c r="B87" s="16">
        <f t="shared" si="5"/>
        <v>231517</v>
      </c>
      <c r="C87" s="16">
        <f t="shared" si="6"/>
        <v>236339</v>
      </c>
      <c r="D87" s="16">
        <f t="shared" si="7"/>
        <v>239676</v>
      </c>
      <c r="E87" s="16">
        <f t="shared" si="8"/>
        <v>244496</v>
      </c>
      <c r="F87" s="26">
        <f t="shared" si="9"/>
        <v>247834</v>
      </c>
    </row>
    <row r="88" spans="1:6" ht="12.75">
      <c r="A88" s="40">
        <f t="shared" si="10"/>
        <v>15</v>
      </c>
      <c r="B88" s="16">
        <f t="shared" si="5"/>
        <v>235625</v>
      </c>
      <c r="C88" s="16">
        <f t="shared" si="6"/>
        <v>240566</v>
      </c>
      <c r="D88" s="16">
        <f t="shared" si="7"/>
        <v>243987</v>
      </c>
      <c r="E88" s="16">
        <f t="shared" si="8"/>
        <v>248930</v>
      </c>
      <c r="F88" s="26">
        <f t="shared" si="9"/>
        <v>252352</v>
      </c>
    </row>
    <row r="89" spans="1:6" ht="12.75">
      <c r="A89" s="40">
        <f t="shared" si="10"/>
        <v>16</v>
      </c>
      <c r="B89" s="16">
        <f t="shared" si="5"/>
        <v>238772</v>
      </c>
      <c r="C89" s="16">
        <f t="shared" si="6"/>
        <v>243839</v>
      </c>
      <c r="D89" s="16">
        <f t="shared" si="7"/>
        <v>247348</v>
      </c>
      <c r="E89" s="16">
        <f t="shared" si="8"/>
        <v>252415</v>
      </c>
      <c r="F89" s="26">
        <f t="shared" si="9"/>
        <v>255924</v>
      </c>
    </row>
    <row r="90" spans="1:6" ht="12.75">
      <c r="A90" s="40">
        <f t="shared" si="10"/>
        <v>17</v>
      </c>
      <c r="B90" s="16">
        <f t="shared" si="5"/>
        <v>243107</v>
      </c>
      <c r="C90" s="16">
        <f t="shared" si="6"/>
        <v>248303</v>
      </c>
      <c r="D90" s="16">
        <f t="shared" si="7"/>
        <v>251901</v>
      </c>
      <c r="E90" s="16">
        <f t="shared" si="8"/>
        <v>257097</v>
      </c>
      <c r="F90" s="26">
        <f t="shared" si="9"/>
        <v>260693</v>
      </c>
    </row>
    <row r="91" spans="1:6" ht="12.75">
      <c r="A91" s="40">
        <f t="shared" si="10"/>
        <v>18</v>
      </c>
      <c r="B91" s="16">
        <f t="shared" si="5"/>
        <v>247564</v>
      </c>
      <c r="C91" s="16">
        <f t="shared" si="6"/>
        <v>252893</v>
      </c>
      <c r="D91" s="16">
        <f t="shared" si="7"/>
        <v>256581</v>
      </c>
      <c r="E91" s="16">
        <f t="shared" si="8"/>
        <v>261909</v>
      </c>
      <c r="F91" s="26">
        <f t="shared" si="9"/>
        <v>265596</v>
      </c>
    </row>
    <row r="92" spans="1:6" ht="12.75">
      <c r="A92" s="40">
        <f t="shared" si="10"/>
        <v>19</v>
      </c>
      <c r="B92" s="16">
        <f t="shared" si="5"/>
        <v>250890</v>
      </c>
      <c r="C92" s="16">
        <f t="shared" si="6"/>
        <v>256354</v>
      </c>
      <c r="D92" s="16">
        <f t="shared" si="7"/>
        <v>260135</v>
      </c>
      <c r="E92" s="16">
        <f t="shared" si="8"/>
        <v>265600</v>
      </c>
      <c r="F92" s="26">
        <f t="shared" si="9"/>
        <v>269384</v>
      </c>
    </row>
    <row r="93" spans="1:6" ht="12.75">
      <c r="A93" s="40">
        <f t="shared" si="10"/>
        <v>20</v>
      </c>
      <c r="B93" s="16">
        <f t="shared" si="5"/>
        <v>254344</v>
      </c>
      <c r="C93" s="16">
        <f t="shared" si="6"/>
        <v>259946</v>
      </c>
      <c r="D93" s="16">
        <f t="shared" si="7"/>
        <v>263825</v>
      </c>
      <c r="E93" s="16">
        <f t="shared" si="8"/>
        <v>269428</v>
      </c>
      <c r="F93" s="26">
        <f t="shared" si="9"/>
        <v>273305</v>
      </c>
    </row>
    <row r="94" spans="1:6" ht="12.75">
      <c r="A94" s="40">
        <f t="shared" si="10"/>
        <v>21</v>
      </c>
      <c r="B94" s="16">
        <f t="shared" si="5"/>
        <v>258554</v>
      </c>
      <c r="C94" s="16">
        <f t="shared" si="6"/>
        <v>264300</v>
      </c>
      <c r="D94" s="16">
        <f t="shared" si="7"/>
        <v>268279</v>
      </c>
      <c r="E94" s="16">
        <f t="shared" si="8"/>
        <v>274024</v>
      </c>
      <c r="F94" s="26">
        <f t="shared" si="9"/>
        <v>278003</v>
      </c>
    </row>
    <row r="95" spans="1:6" ht="12.75">
      <c r="A95" s="40">
        <f t="shared" si="10"/>
        <v>22</v>
      </c>
      <c r="B95" s="16">
        <f t="shared" si="5"/>
        <v>262455</v>
      </c>
      <c r="C95" s="16">
        <f t="shared" si="6"/>
        <v>268201</v>
      </c>
      <c r="D95" s="16">
        <f t="shared" si="7"/>
        <v>272179</v>
      </c>
      <c r="E95" s="16">
        <f t="shared" si="8"/>
        <v>277925</v>
      </c>
      <c r="F95" s="26">
        <f t="shared" si="9"/>
        <v>281903</v>
      </c>
    </row>
    <row r="96" spans="1:6" ht="12.75">
      <c r="A96" s="40">
        <f t="shared" si="10"/>
        <v>23</v>
      </c>
      <c r="B96" s="16">
        <f t="shared" si="5"/>
        <v>266636</v>
      </c>
      <c r="C96" s="16">
        <f t="shared" si="6"/>
        <v>272222</v>
      </c>
      <c r="D96" s="16">
        <f t="shared" si="7"/>
        <v>276092</v>
      </c>
      <c r="E96" s="16">
        <f t="shared" si="8"/>
        <v>281681</v>
      </c>
      <c r="F96" s="26">
        <f t="shared" si="9"/>
        <v>285548</v>
      </c>
    </row>
    <row r="97" spans="1:6" ht="12.75">
      <c r="A97" s="40">
        <f t="shared" si="10"/>
        <v>24</v>
      </c>
      <c r="B97" s="16">
        <f t="shared" si="5"/>
        <v>270943</v>
      </c>
      <c r="C97" s="16">
        <f t="shared" si="6"/>
        <v>276373</v>
      </c>
      <c r="D97" s="16">
        <f t="shared" si="7"/>
        <v>280133</v>
      </c>
      <c r="E97" s="16">
        <f t="shared" si="8"/>
        <v>285563</v>
      </c>
      <c r="F97" s="26">
        <f t="shared" si="9"/>
        <v>289323</v>
      </c>
    </row>
    <row r="98" spans="1:6" ht="12.75">
      <c r="A98" s="40">
        <f t="shared" si="10"/>
        <v>25</v>
      </c>
      <c r="B98" s="16">
        <f t="shared" si="5"/>
        <v>275347</v>
      </c>
      <c r="C98" s="16">
        <f t="shared" si="6"/>
        <v>280608</v>
      </c>
      <c r="D98" s="16">
        <f t="shared" si="7"/>
        <v>284250</v>
      </c>
      <c r="E98" s="16">
        <f t="shared" si="8"/>
        <v>289511</v>
      </c>
      <c r="F98" s="26">
        <f t="shared" si="9"/>
        <v>293152</v>
      </c>
    </row>
    <row r="99" spans="1:6" ht="12.75">
      <c r="A99" s="40">
        <f t="shared" si="10"/>
        <v>26</v>
      </c>
      <c r="B99" s="16">
        <f t="shared" si="5"/>
        <v>279853</v>
      </c>
      <c r="C99" s="16">
        <f t="shared" si="6"/>
        <v>284930</v>
      </c>
      <c r="D99" s="16">
        <f t="shared" si="7"/>
        <v>288447</v>
      </c>
      <c r="E99" s="16">
        <f t="shared" si="8"/>
        <v>293525</v>
      </c>
      <c r="F99" s="26">
        <f t="shared" si="9"/>
        <v>297041</v>
      </c>
    </row>
    <row r="100" spans="1:6" ht="12.75">
      <c r="A100" s="40">
        <f t="shared" si="10"/>
        <v>27</v>
      </c>
      <c r="B100" s="16">
        <f t="shared" si="5"/>
        <v>284455</v>
      </c>
      <c r="C100" s="16">
        <f t="shared" si="6"/>
        <v>289338</v>
      </c>
      <c r="D100" s="16">
        <f t="shared" si="7"/>
        <v>292721</v>
      </c>
      <c r="E100" s="16">
        <f t="shared" si="8"/>
        <v>297604</v>
      </c>
      <c r="F100" s="26">
        <f t="shared" si="9"/>
        <v>300986</v>
      </c>
    </row>
    <row r="101" spans="1:6" ht="12.75">
      <c r="A101" s="40">
        <f t="shared" si="10"/>
        <v>28</v>
      </c>
      <c r="B101" s="16">
        <f t="shared" si="5"/>
        <v>289162</v>
      </c>
      <c r="C101" s="16">
        <f t="shared" si="6"/>
        <v>293839</v>
      </c>
      <c r="D101" s="16">
        <f t="shared" si="7"/>
        <v>297076</v>
      </c>
      <c r="E101" s="16">
        <f t="shared" si="8"/>
        <v>301752</v>
      </c>
      <c r="F101" s="26">
        <f t="shared" si="9"/>
        <v>304991</v>
      </c>
    </row>
    <row r="102" spans="1:6" ht="12.75">
      <c r="A102" s="40">
        <f t="shared" si="10"/>
        <v>29</v>
      </c>
      <c r="B102" s="16">
        <f t="shared" si="5"/>
        <v>293974</v>
      </c>
      <c r="C102" s="16">
        <f t="shared" si="6"/>
        <v>298429</v>
      </c>
      <c r="D102" s="16">
        <f t="shared" si="7"/>
        <v>301514</v>
      </c>
      <c r="E102" s="16">
        <f t="shared" si="8"/>
        <v>305969</v>
      </c>
      <c r="F102" s="26">
        <f t="shared" si="9"/>
        <v>309053</v>
      </c>
    </row>
    <row r="103" spans="1:6" ht="12.75">
      <c r="A103" s="40">
        <f t="shared" si="10"/>
        <v>30</v>
      </c>
      <c r="B103" s="16">
        <f t="shared" si="5"/>
        <v>298896</v>
      </c>
      <c r="C103" s="16">
        <f t="shared" si="6"/>
        <v>303115</v>
      </c>
      <c r="D103" s="16">
        <f t="shared" si="7"/>
        <v>306036</v>
      </c>
      <c r="E103" s="16">
        <f t="shared" si="8"/>
        <v>310253</v>
      </c>
      <c r="F103" s="26">
        <f t="shared" si="9"/>
        <v>313174</v>
      </c>
    </row>
    <row r="104" spans="1:6" ht="12.75">
      <c r="A104" s="40">
        <f t="shared" si="10"/>
        <v>31</v>
      </c>
      <c r="B104" s="16">
        <f t="shared" si="5"/>
        <v>303923</v>
      </c>
      <c r="C104" s="16">
        <f t="shared" si="6"/>
        <v>307891</v>
      </c>
      <c r="D104" s="16">
        <f t="shared" si="7"/>
        <v>310639</v>
      </c>
      <c r="E104" s="16">
        <f t="shared" si="8"/>
        <v>314607</v>
      </c>
      <c r="F104" s="26">
        <f t="shared" si="9"/>
        <v>317355</v>
      </c>
    </row>
    <row r="105" spans="1:6" ht="12.75">
      <c r="A105" s="40">
        <f t="shared" si="10"/>
        <v>32</v>
      </c>
      <c r="B105" s="16">
        <f t="shared" si="5"/>
        <v>309067</v>
      </c>
      <c r="C105" s="16">
        <f t="shared" si="6"/>
        <v>312767</v>
      </c>
      <c r="D105" s="16">
        <f t="shared" si="7"/>
        <v>315329</v>
      </c>
      <c r="E105" s="16">
        <f t="shared" si="8"/>
        <v>319032</v>
      </c>
      <c r="F105" s="26">
        <f t="shared" si="9"/>
        <v>321593</v>
      </c>
    </row>
    <row r="106" spans="1:6" ht="12.75">
      <c r="A106" s="40">
        <f t="shared" si="10"/>
        <v>33</v>
      </c>
      <c r="B106" s="16">
        <f t="shared" si="5"/>
        <v>314319</v>
      </c>
      <c r="C106" s="16">
        <f t="shared" si="6"/>
        <v>317736</v>
      </c>
      <c r="D106" s="16">
        <f t="shared" si="7"/>
        <v>320104</v>
      </c>
      <c r="E106" s="16">
        <f t="shared" si="8"/>
        <v>323522</v>
      </c>
      <c r="F106" s="26">
        <f t="shared" si="9"/>
        <v>325889</v>
      </c>
    </row>
    <row r="107" spans="1:6" ht="12.75">
      <c r="A107" s="40">
        <f t="shared" si="10"/>
        <v>34</v>
      </c>
      <c r="B107" s="16">
        <f t="shared" si="5"/>
        <v>319692</v>
      </c>
      <c r="C107" s="16">
        <f t="shared" si="6"/>
        <v>322810</v>
      </c>
      <c r="D107" s="16">
        <f t="shared" si="7"/>
        <v>324968</v>
      </c>
      <c r="E107" s="16">
        <f t="shared" si="8"/>
        <v>328084</v>
      </c>
      <c r="F107" s="26">
        <f t="shared" si="9"/>
        <v>330242</v>
      </c>
    </row>
    <row r="108" spans="1:6" ht="12.75">
      <c r="A108" s="40">
        <f t="shared" si="10"/>
        <v>35</v>
      </c>
      <c r="B108" s="16">
        <f t="shared" si="5"/>
        <v>325184</v>
      </c>
      <c r="C108" s="16">
        <f t="shared" si="6"/>
        <v>327984</v>
      </c>
      <c r="D108" s="16">
        <f t="shared" si="7"/>
        <v>329921</v>
      </c>
      <c r="E108" s="16">
        <f t="shared" si="8"/>
        <v>332721</v>
      </c>
      <c r="F108" s="26">
        <f t="shared" si="9"/>
        <v>334657</v>
      </c>
    </row>
    <row r="109" spans="1:6" ht="12.75">
      <c r="A109" s="40">
        <f t="shared" si="10"/>
        <v>36</v>
      </c>
      <c r="B109" s="16">
        <f t="shared" si="5"/>
        <v>330795</v>
      </c>
      <c r="C109" s="16">
        <f t="shared" si="6"/>
        <v>333257</v>
      </c>
      <c r="D109" s="16">
        <f t="shared" si="7"/>
        <v>334962</v>
      </c>
      <c r="E109" s="16">
        <f t="shared" si="8"/>
        <v>337424</v>
      </c>
      <c r="F109" s="26">
        <f t="shared" si="9"/>
        <v>339128</v>
      </c>
    </row>
    <row r="110" spans="1:6" ht="12.75">
      <c r="A110" s="40">
        <f t="shared" si="10"/>
        <v>37</v>
      </c>
      <c r="B110" s="16">
        <f t="shared" si="5"/>
        <v>336531</v>
      </c>
      <c r="C110" s="16">
        <f t="shared" si="6"/>
        <v>338637</v>
      </c>
      <c r="D110" s="16">
        <f t="shared" si="7"/>
        <v>340093</v>
      </c>
      <c r="E110" s="16">
        <f t="shared" si="8"/>
        <v>342199</v>
      </c>
      <c r="F110" s="26">
        <f t="shared" si="9"/>
        <v>343657</v>
      </c>
    </row>
    <row r="111" spans="1:6" ht="12.75">
      <c r="A111" s="40">
        <f t="shared" si="10"/>
        <v>38</v>
      </c>
      <c r="B111" s="16">
        <f t="shared" si="5"/>
        <v>342588</v>
      </c>
      <c r="C111" s="16">
        <f t="shared" si="6"/>
        <v>344350</v>
      </c>
      <c r="D111" s="16">
        <f t="shared" si="7"/>
        <v>345570</v>
      </c>
      <c r="E111" s="16">
        <f t="shared" si="8"/>
        <v>347331</v>
      </c>
      <c r="F111" s="26">
        <f t="shared" si="9"/>
        <v>348553</v>
      </c>
    </row>
    <row r="112" spans="1:6" ht="12.75">
      <c r="A112" s="40">
        <f t="shared" si="10"/>
        <v>39</v>
      </c>
      <c r="B112" s="16">
        <f t="shared" si="5"/>
        <v>348704</v>
      </c>
      <c r="C112" s="16">
        <f t="shared" si="6"/>
        <v>350062</v>
      </c>
      <c r="D112" s="16">
        <f t="shared" si="7"/>
        <v>351002</v>
      </c>
      <c r="E112" s="16">
        <f t="shared" si="8"/>
        <v>352358</v>
      </c>
      <c r="F112" s="26">
        <f t="shared" si="9"/>
        <v>353298</v>
      </c>
    </row>
    <row r="113" spans="1:6" ht="12.75">
      <c r="A113" s="40">
        <f t="shared" si="10"/>
        <v>40</v>
      </c>
      <c r="B113" s="16">
        <f t="shared" si="5"/>
        <v>354955</v>
      </c>
      <c r="C113" s="16">
        <f t="shared" si="6"/>
        <v>355883</v>
      </c>
      <c r="D113" s="16">
        <f t="shared" si="7"/>
        <v>356525</v>
      </c>
      <c r="E113" s="16">
        <f t="shared" si="8"/>
        <v>357453</v>
      </c>
      <c r="F113" s="26">
        <f t="shared" si="9"/>
        <v>358096</v>
      </c>
    </row>
    <row r="114" spans="1:6" ht="12.75">
      <c r="A114" s="40">
        <f t="shared" si="10"/>
        <v>41</v>
      </c>
      <c r="B114" s="16">
        <f t="shared" si="5"/>
        <v>361342</v>
      </c>
      <c r="C114" s="16">
        <f t="shared" si="6"/>
        <v>361817</v>
      </c>
      <c r="D114" s="16">
        <f t="shared" si="7"/>
        <v>362147</v>
      </c>
      <c r="E114" s="16">
        <f t="shared" si="8"/>
        <v>362623</v>
      </c>
      <c r="F114" s="26">
        <f>ROUND(AF46*$E$17%,0)</f>
        <v>362952</v>
      </c>
    </row>
    <row r="115" spans="1:6" ht="12.75">
      <c r="A115" s="40">
        <f t="shared" si="10"/>
        <v>42</v>
      </c>
      <c r="B115" s="16">
        <f aca="true" t="shared" si="11" ref="B115:B122">ROUND(AB47*$E$17%,0)</f>
        <v>367867</v>
      </c>
      <c r="C115" s="12"/>
      <c r="D115" s="12"/>
      <c r="E115" s="12"/>
      <c r="F115" s="13"/>
    </row>
    <row r="116" spans="1:6" ht="12.75">
      <c r="A116" s="40">
        <f t="shared" si="10"/>
        <v>43</v>
      </c>
      <c r="B116" s="16">
        <f t="shared" si="11"/>
        <v>376034</v>
      </c>
      <c r="C116" s="12"/>
      <c r="D116" s="12"/>
      <c r="E116" s="12"/>
      <c r="F116" s="13"/>
    </row>
    <row r="117" spans="1:6" ht="12.75">
      <c r="A117" s="40">
        <f t="shared" si="10"/>
        <v>44</v>
      </c>
      <c r="B117" s="16">
        <f t="shared" si="11"/>
        <v>384423</v>
      </c>
      <c r="C117" s="12"/>
      <c r="D117" s="12"/>
      <c r="E117" s="12"/>
      <c r="F117" s="13"/>
    </row>
    <row r="118" spans="1:6" ht="12.75">
      <c r="A118" s="40">
        <f t="shared" si="10"/>
        <v>45</v>
      </c>
      <c r="B118" s="16">
        <f t="shared" si="11"/>
        <v>393046</v>
      </c>
      <c r="C118" s="12"/>
      <c r="D118" s="12"/>
      <c r="E118" s="12"/>
      <c r="F118" s="13"/>
    </row>
    <row r="119" spans="1:6" ht="12.75">
      <c r="A119" s="40">
        <f t="shared" si="10"/>
        <v>46</v>
      </c>
      <c r="B119" s="16">
        <f t="shared" si="11"/>
        <v>401906</v>
      </c>
      <c r="C119" s="12"/>
      <c r="D119" s="12"/>
      <c r="E119" s="12"/>
      <c r="F119" s="13"/>
    </row>
    <row r="120" spans="1:6" ht="12.75">
      <c r="A120" s="40">
        <f t="shared" si="10"/>
        <v>47</v>
      </c>
      <c r="B120" s="16">
        <f t="shared" si="11"/>
        <v>420362</v>
      </c>
      <c r="C120" s="12"/>
      <c r="D120" s="12"/>
      <c r="E120" s="12"/>
      <c r="F120" s="13"/>
    </row>
    <row r="121" spans="1:6" ht="12.75">
      <c r="A121" s="41">
        <f t="shared" si="10"/>
        <v>48</v>
      </c>
      <c r="B121" s="16">
        <f t="shared" si="11"/>
        <v>448595</v>
      </c>
      <c r="C121" s="12"/>
      <c r="D121" s="12"/>
      <c r="E121" s="12"/>
      <c r="F121" s="13"/>
    </row>
    <row r="122" spans="1:6" ht="13.5" thickBot="1">
      <c r="A122" s="42">
        <f t="shared" si="10"/>
        <v>49</v>
      </c>
      <c r="B122" s="27">
        <f t="shared" si="11"/>
        <v>479878</v>
      </c>
      <c r="C122" s="7"/>
      <c r="D122" s="7"/>
      <c r="E122" s="7"/>
      <c r="F122" s="8"/>
    </row>
    <row r="123" ht="13.5" thickTop="1"/>
    <row r="124" spans="1:3" ht="12.75">
      <c r="A124" t="s">
        <v>10</v>
      </c>
      <c r="C124" s="167">
        <f>+E$17</f>
        <v>101.7162</v>
      </c>
    </row>
    <row r="127" ht="13.5" thickBot="1"/>
    <row r="128" spans="1:6" ht="13.5" thickTop="1">
      <c r="A128" s="17">
        <v>2014</v>
      </c>
      <c r="B128" s="18" t="s">
        <v>11</v>
      </c>
      <c r="C128" s="19"/>
      <c r="D128" s="20"/>
      <c r="E128" s="20"/>
      <c r="F128" s="28" t="str">
        <f>+F78</f>
        <v>1. april 2014</v>
      </c>
    </row>
    <row r="129" spans="1:6" ht="12.75">
      <c r="A129" s="14"/>
      <c r="B129" s="21"/>
      <c r="C129" s="22"/>
      <c r="D129" s="23" t="s">
        <v>1</v>
      </c>
      <c r="E129" s="22"/>
      <c r="F129" s="29"/>
    </row>
    <row r="130" spans="1:6" ht="13.5" thickBot="1">
      <c r="A130" s="24" t="s">
        <v>3</v>
      </c>
      <c r="B130" s="37" t="s">
        <v>4</v>
      </c>
      <c r="C130" s="37" t="s">
        <v>5</v>
      </c>
      <c r="D130" s="37" t="s">
        <v>6</v>
      </c>
      <c r="E130" s="37" t="s">
        <v>7</v>
      </c>
      <c r="F130" s="38" t="s">
        <v>8</v>
      </c>
    </row>
    <row r="131" spans="1:6" ht="12.75">
      <c r="A131" s="40">
        <v>8</v>
      </c>
      <c r="B131" s="16">
        <f aca="true" t="shared" si="12" ref="B131:F140">+B81/12</f>
        <v>17494.833333333332</v>
      </c>
      <c r="C131" s="16">
        <f t="shared" si="12"/>
        <v>17841.166666666668</v>
      </c>
      <c r="D131" s="16">
        <f t="shared" si="12"/>
        <v>18081</v>
      </c>
      <c r="E131" s="16">
        <f t="shared" si="12"/>
        <v>18427.333333333332</v>
      </c>
      <c r="F131" s="26">
        <f t="shared" si="12"/>
        <v>18667.166666666668</v>
      </c>
    </row>
    <row r="132" spans="1:6" ht="12.75">
      <c r="A132" s="40">
        <f aca="true" t="shared" si="13" ref="A132:A172">+A131+1</f>
        <v>9</v>
      </c>
      <c r="B132" s="16">
        <f t="shared" si="12"/>
        <v>17785.833333333332</v>
      </c>
      <c r="C132" s="16">
        <f t="shared" si="12"/>
        <v>18140.666666666668</v>
      </c>
      <c r="D132" s="16">
        <f t="shared" si="12"/>
        <v>18386.583333333332</v>
      </c>
      <c r="E132" s="16">
        <f t="shared" si="12"/>
        <v>18741.416666666668</v>
      </c>
      <c r="F132" s="26">
        <f t="shared" si="12"/>
        <v>18987.166666666668</v>
      </c>
    </row>
    <row r="133" spans="1:6" ht="12.75">
      <c r="A133" s="40">
        <f t="shared" si="13"/>
        <v>10</v>
      </c>
      <c r="B133" s="16">
        <f t="shared" si="12"/>
        <v>18084.583333333332</v>
      </c>
      <c r="C133" s="16">
        <f t="shared" si="12"/>
        <v>18448.416666666668</v>
      </c>
      <c r="D133" s="16">
        <f t="shared" si="12"/>
        <v>18700.25</v>
      </c>
      <c r="E133" s="16">
        <f t="shared" si="12"/>
        <v>19064.083333333332</v>
      </c>
      <c r="F133" s="26">
        <f t="shared" si="12"/>
        <v>19316.083333333332</v>
      </c>
    </row>
    <row r="134" spans="1:6" ht="12.75">
      <c r="A134" s="40">
        <f t="shared" si="13"/>
        <v>11</v>
      </c>
      <c r="B134" s="16">
        <f t="shared" si="12"/>
        <v>18320.25</v>
      </c>
      <c r="C134" s="16">
        <f t="shared" si="12"/>
        <v>18693.166666666668</v>
      </c>
      <c r="D134" s="16">
        <f t="shared" si="12"/>
        <v>18951.333333333332</v>
      </c>
      <c r="E134" s="16">
        <f t="shared" si="12"/>
        <v>19324.25</v>
      </c>
      <c r="F134" s="26">
        <f t="shared" si="12"/>
        <v>19582.333333333332</v>
      </c>
    </row>
    <row r="135" spans="1:6" ht="12.75">
      <c r="A135" s="40">
        <f t="shared" si="13"/>
        <v>12</v>
      </c>
      <c r="B135" s="16">
        <f t="shared" si="12"/>
        <v>18635.666666666668</v>
      </c>
      <c r="C135" s="16">
        <f t="shared" si="12"/>
        <v>19018</v>
      </c>
      <c r="D135" s="16">
        <f t="shared" si="12"/>
        <v>19282.75</v>
      </c>
      <c r="E135" s="16">
        <f t="shared" si="12"/>
        <v>19664.916666666668</v>
      </c>
      <c r="F135" s="26">
        <f t="shared" si="12"/>
        <v>19929.5</v>
      </c>
    </row>
    <row r="136" spans="1:6" ht="12.75">
      <c r="A136" s="40">
        <f t="shared" si="13"/>
        <v>13</v>
      </c>
      <c r="B136" s="16">
        <f t="shared" si="12"/>
        <v>18960</v>
      </c>
      <c r="C136" s="16">
        <f t="shared" si="12"/>
        <v>19351.833333333332</v>
      </c>
      <c r="D136" s="16">
        <f t="shared" si="12"/>
        <v>19623.083333333332</v>
      </c>
      <c r="E136" s="16">
        <f t="shared" si="12"/>
        <v>20015.083333333332</v>
      </c>
      <c r="F136" s="26">
        <f t="shared" si="12"/>
        <v>20286.25</v>
      </c>
    </row>
    <row r="137" spans="1:6" ht="12.75">
      <c r="A137" s="40">
        <f t="shared" si="13"/>
        <v>14</v>
      </c>
      <c r="B137" s="16">
        <f t="shared" si="12"/>
        <v>19293.083333333332</v>
      </c>
      <c r="C137" s="16">
        <f t="shared" si="12"/>
        <v>19694.916666666668</v>
      </c>
      <c r="D137" s="16">
        <f t="shared" si="12"/>
        <v>19973</v>
      </c>
      <c r="E137" s="16">
        <f t="shared" si="12"/>
        <v>20374.666666666668</v>
      </c>
      <c r="F137" s="26">
        <f t="shared" si="12"/>
        <v>20652.833333333332</v>
      </c>
    </row>
    <row r="138" spans="1:6" ht="12.75">
      <c r="A138" s="40">
        <f t="shared" si="13"/>
        <v>15</v>
      </c>
      <c r="B138" s="16">
        <f t="shared" si="12"/>
        <v>19635.416666666668</v>
      </c>
      <c r="C138" s="16">
        <f t="shared" si="12"/>
        <v>20047.166666666668</v>
      </c>
      <c r="D138" s="16">
        <f t="shared" si="12"/>
        <v>20332.25</v>
      </c>
      <c r="E138" s="16">
        <f t="shared" si="12"/>
        <v>20744.166666666668</v>
      </c>
      <c r="F138" s="26">
        <f t="shared" si="12"/>
        <v>21029.333333333332</v>
      </c>
    </row>
    <row r="139" spans="1:6" ht="12.75">
      <c r="A139" s="40">
        <f t="shared" si="13"/>
        <v>16</v>
      </c>
      <c r="B139" s="16">
        <f t="shared" si="12"/>
        <v>19897.666666666668</v>
      </c>
      <c r="C139" s="16">
        <f t="shared" si="12"/>
        <v>20319.916666666668</v>
      </c>
      <c r="D139" s="16">
        <f t="shared" si="12"/>
        <v>20612.333333333332</v>
      </c>
      <c r="E139" s="16">
        <f t="shared" si="12"/>
        <v>21034.583333333332</v>
      </c>
      <c r="F139" s="26">
        <f t="shared" si="12"/>
        <v>21327</v>
      </c>
    </row>
    <row r="140" spans="1:6" ht="12.75">
      <c r="A140" s="40">
        <f t="shared" si="13"/>
        <v>17</v>
      </c>
      <c r="B140" s="16">
        <f t="shared" si="12"/>
        <v>20258.916666666668</v>
      </c>
      <c r="C140" s="16">
        <f t="shared" si="12"/>
        <v>20691.916666666668</v>
      </c>
      <c r="D140" s="16">
        <f t="shared" si="12"/>
        <v>20991.75</v>
      </c>
      <c r="E140" s="16">
        <f t="shared" si="12"/>
        <v>21424.75</v>
      </c>
      <c r="F140" s="26">
        <f t="shared" si="12"/>
        <v>21724.416666666668</v>
      </c>
    </row>
    <row r="141" spans="1:6" ht="12.75">
      <c r="A141" s="40">
        <f t="shared" si="13"/>
        <v>18</v>
      </c>
      <c r="B141" s="16">
        <f aca="true" t="shared" si="14" ref="B141:F150">+B91/12</f>
        <v>20630.333333333332</v>
      </c>
      <c r="C141" s="16">
        <f t="shared" si="14"/>
        <v>21074.416666666668</v>
      </c>
      <c r="D141" s="16">
        <f t="shared" si="14"/>
        <v>21381.75</v>
      </c>
      <c r="E141" s="16">
        <f t="shared" si="14"/>
        <v>21825.75</v>
      </c>
      <c r="F141" s="26">
        <f t="shared" si="14"/>
        <v>22133</v>
      </c>
    </row>
    <row r="142" spans="1:6" ht="12.75">
      <c r="A142" s="40">
        <f t="shared" si="13"/>
        <v>19</v>
      </c>
      <c r="B142" s="16">
        <f t="shared" si="14"/>
        <v>20907.5</v>
      </c>
      <c r="C142" s="16">
        <f t="shared" si="14"/>
        <v>21362.833333333332</v>
      </c>
      <c r="D142" s="16">
        <f t="shared" si="14"/>
        <v>21677.916666666668</v>
      </c>
      <c r="E142" s="16">
        <f t="shared" si="14"/>
        <v>22133.333333333332</v>
      </c>
      <c r="F142" s="26">
        <f t="shared" si="14"/>
        <v>22448.666666666668</v>
      </c>
    </row>
    <row r="143" spans="1:6" ht="12.75">
      <c r="A143" s="40">
        <f t="shared" si="13"/>
        <v>20</v>
      </c>
      <c r="B143" s="16">
        <f t="shared" si="14"/>
        <v>21195.333333333332</v>
      </c>
      <c r="C143" s="16">
        <f t="shared" si="14"/>
        <v>21662.166666666668</v>
      </c>
      <c r="D143" s="16">
        <f t="shared" si="14"/>
        <v>21985.416666666668</v>
      </c>
      <c r="E143" s="16">
        <f t="shared" si="14"/>
        <v>22452.333333333332</v>
      </c>
      <c r="F143" s="26">
        <f t="shared" si="14"/>
        <v>22775.416666666668</v>
      </c>
    </row>
    <row r="144" spans="1:6" ht="12.75">
      <c r="A144" s="40">
        <f t="shared" si="13"/>
        <v>21</v>
      </c>
      <c r="B144" s="16">
        <f t="shared" si="14"/>
        <v>21546.166666666668</v>
      </c>
      <c r="C144" s="16">
        <f t="shared" si="14"/>
        <v>22025</v>
      </c>
      <c r="D144" s="16">
        <f t="shared" si="14"/>
        <v>22356.583333333332</v>
      </c>
      <c r="E144" s="16">
        <f t="shared" si="14"/>
        <v>22835.333333333332</v>
      </c>
      <c r="F144" s="26">
        <f t="shared" si="14"/>
        <v>23166.916666666668</v>
      </c>
    </row>
    <row r="145" spans="1:6" ht="12.75">
      <c r="A145" s="40">
        <f t="shared" si="13"/>
        <v>22</v>
      </c>
      <c r="B145" s="16">
        <f t="shared" si="14"/>
        <v>21871.25</v>
      </c>
      <c r="C145" s="16">
        <f t="shared" si="14"/>
        <v>22350.083333333332</v>
      </c>
      <c r="D145" s="16">
        <f t="shared" si="14"/>
        <v>22681.583333333332</v>
      </c>
      <c r="E145" s="16">
        <f t="shared" si="14"/>
        <v>23160.416666666668</v>
      </c>
      <c r="F145" s="26">
        <f t="shared" si="14"/>
        <v>23491.916666666668</v>
      </c>
    </row>
    <row r="146" spans="1:6" ht="12.75">
      <c r="A146" s="40">
        <f t="shared" si="13"/>
        <v>23</v>
      </c>
      <c r="B146" s="16">
        <f t="shared" si="14"/>
        <v>22219.666666666668</v>
      </c>
      <c r="C146" s="16">
        <f t="shared" si="14"/>
        <v>22685.166666666668</v>
      </c>
      <c r="D146" s="16">
        <f t="shared" si="14"/>
        <v>23007.666666666668</v>
      </c>
      <c r="E146" s="16">
        <f t="shared" si="14"/>
        <v>23473.416666666668</v>
      </c>
      <c r="F146" s="26">
        <f t="shared" si="14"/>
        <v>23795.666666666668</v>
      </c>
    </row>
    <row r="147" spans="1:6" ht="12.75">
      <c r="A147" s="40">
        <f t="shared" si="13"/>
        <v>24</v>
      </c>
      <c r="B147" s="16">
        <f t="shared" si="14"/>
        <v>22578.583333333332</v>
      </c>
      <c r="C147" s="16">
        <f t="shared" si="14"/>
        <v>23031.083333333332</v>
      </c>
      <c r="D147" s="16">
        <f t="shared" si="14"/>
        <v>23344.416666666668</v>
      </c>
      <c r="E147" s="16">
        <f t="shared" si="14"/>
        <v>23796.916666666668</v>
      </c>
      <c r="F147" s="26">
        <f t="shared" si="14"/>
        <v>24110.25</v>
      </c>
    </row>
    <row r="148" spans="1:6" ht="12.75">
      <c r="A148" s="40">
        <f t="shared" si="13"/>
        <v>25</v>
      </c>
      <c r="B148" s="16">
        <f t="shared" si="14"/>
        <v>22945.583333333332</v>
      </c>
      <c r="C148" s="16">
        <f t="shared" si="14"/>
        <v>23384</v>
      </c>
      <c r="D148" s="16">
        <f t="shared" si="14"/>
        <v>23687.5</v>
      </c>
      <c r="E148" s="16">
        <f t="shared" si="14"/>
        <v>24125.916666666668</v>
      </c>
      <c r="F148" s="26">
        <f t="shared" si="14"/>
        <v>24429.333333333332</v>
      </c>
    </row>
    <row r="149" spans="1:6" ht="12.75">
      <c r="A149" s="40">
        <f t="shared" si="13"/>
        <v>26</v>
      </c>
      <c r="B149" s="16">
        <f t="shared" si="14"/>
        <v>23321.083333333332</v>
      </c>
      <c r="C149" s="16">
        <f t="shared" si="14"/>
        <v>23744.166666666668</v>
      </c>
      <c r="D149" s="16">
        <f t="shared" si="14"/>
        <v>24037.25</v>
      </c>
      <c r="E149" s="16">
        <f t="shared" si="14"/>
        <v>24460.416666666668</v>
      </c>
      <c r="F149" s="26">
        <f t="shared" si="14"/>
        <v>24753.416666666668</v>
      </c>
    </row>
    <row r="150" spans="1:6" ht="12.75">
      <c r="A150" s="40">
        <f t="shared" si="13"/>
        <v>27</v>
      </c>
      <c r="B150" s="16">
        <f t="shared" si="14"/>
        <v>23704.583333333332</v>
      </c>
      <c r="C150" s="16">
        <f t="shared" si="14"/>
        <v>24111.5</v>
      </c>
      <c r="D150" s="16">
        <f t="shared" si="14"/>
        <v>24393.416666666668</v>
      </c>
      <c r="E150" s="16">
        <f t="shared" si="14"/>
        <v>24800.333333333332</v>
      </c>
      <c r="F150" s="26">
        <f t="shared" si="14"/>
        <v>25082.166666666668</v>
      </c>
    </row>
    <row r="151" spans="1:6" ht="12.75">
      <c r="A151" s="40">
        <f t="shared" si="13"/>
        <v>28</v>
      </c>
      <c r="B151" s="16">
        <f aca="true" t="shared" si="15" ref="B151:F160">+B101/12</f>
        <v>24096.833333333332</v>
      </c>
      <c r="C151" s="16">
        <f t="shared" si="15"/>
        <v>24486.583333333332</v>
      </c>
      <c r="D151" s="16">
        <f t="shared" si="15"/>
        <v>24756.333333333332</v>
      </c>
      <c r="E151" s="16">
        <f t="shared" si="15"/>
        <v>25146</v>
      </c>
      <c r="F151" s="26">
        <f t="shared" si="15"/>
        <v>25415.916666666668</v>
      </c>
    </row>
    <row r="152" spans="1:6" ht="12.75">
      <c r="A152" s="40">
        <f t="shared" si="13"/>
        <v>29</v>
      </c>
      <c r="B152" s="16">
        <f t="shared" si="15"/>
        <v>24497.833333333332</v>
      </c>
      <c r="C152" s="16">
        <f t="shared" si="15"/>
        <v>24869.083333333332</v>
      </c>
      <c r="D152" s="16">
        <f t="shared" si="15"/>
        <v>25126.166666666668</v>
      </c>
      <c r="E152" s="16">
        <f t="shared" si="15"/>
        <v>25497.416666666668</v>
      </c>
      <c r="F152" s="26">
        <f t="shared" si="15"/>
        <v>25754.416666666668</v>
      </c>
    </row>
    <row r="153" spans="1:6" ht="12.75">
      <c r="A153" s="40">
        <f t="shared" si="13"/>
        <v>30</v>
      </c>
      <c r="B153" s="16">
        <f t="shared" si="15"/>
        <v>24908</v>
      </c>
      <c r="C153" s="16">
        <f t="shared" si="15"/>
        <v>25259.583333333332</v>
      </c>
      <c r="D153" s="16">
        <f t="shared" si="15"/>
        <v>25503</v>
      </c>
      <c r="E153" s="16">
        <f t="shared" si="15"/>
        <v>25854.416666666668</v>
      </c>
      <c r="F153" s="26">
        <f t="shared" si="15"/>
        <v>26097.833333333332</v>
      </c>
    </row>
    <row r="154" spans="1:6" ht="12.75">
      <c r="A154" s="40">
        <f t="shared" si="13"/>
        <v>31</v>
      </c>
      <c r="B154" s="16">
        <f t="shared" si="15"/>
        <v>25326.916666666668</v>
      </c>
      <c r="C154" s="16">
        <f t="shared" si="15"/>
        <v>25657.583333333332</v>
      </c>
      <c r="D154" s="16">
        <f t="shared" si="15"/>
        <v>25886.583333333332</v>
      </c>
      <c r="E154" s="16">
        <f t="shared" si="15"/>
        <v>26217.25</v>
      </c>
      <c r="F154" s="26">
        <f t="shared" si="15"/>
        <v>26446.25</v>
      </c>
    </row>
    <row r="155" spans="1:6" ht="12.75">
      <c r="A155" s="40">
        <f t="shared" si="13"/>
        <v>32</v>
      </c>
      <c r="B155" s="16">
        <f t="shared" si="15"/>
        <v>25755.583333333332</v>
      </c>
      <c r="C155" s="16">
        <f t="shared" si="15"/>
        <v>26063.916666666668</v>
      </c>
      <c r="D155" s="16">
        <f t="shared" si="15"/>
        <v>26277.416666666668</v>
      </c>
      <c r="E155" s="16">
        <f t="shared" si="15"/>
        <v>26586</v>
      </c>
      <c r="F155" s="26">
        <f t="shared" si="15"/>
        <v>26799.416666666668</v>
      </c>
    </row>
    <row r="156" spans="1:6" ht="12.75">
      <c r="A156" s="40">
        <f t="shared" si="13"/>
        <v>33</v>
      </c>
      <c r="B156" s="16">
        <f t="shared" si="15"/>
        <v>26193.25</v>
      </c>
      <c r="C156" s="16">
        <f t="shared" si="15"/>
        <v>26478</v>
      </c>
      <c r="D156" s="16">
        <f t="shared" si="15"/>
        <v>26675.333333333332</v>
      </c>
      <c r="E156" s="16">
        <f t="shared" si="15"/>
        <v>26960.166666666668</v>
      </c>
      <c r="F156" s="26">
        <f t="shared" si="15"/>
        <v>27157.416666666668</v>
      </c>
    </row>
    <row r="157" spans="1:6" ht="12.75">
      <c r="A157" s="40">
        <f t="shared" si="13"/>
        <v>34</v>
      </c>
      <c r="B157" s="16">
        <f t="shared" si="15"/>
        <v>26641</v>
      </c>
      <c r="C157" s="16">
        <f t="shared" si="15"/>
        <v>26900.833333333332</v>
      </c>
      <c r="D157" s="16">
        <f t="shared" si="15"/>
        <v>27080.666666666668</v>
      </c>
      <c r="E157" s="16">
        <f t="shared" si="15"/>
        <v>27340.333333333332</v>
      </c>
      <c r="F157" s="26">
        <f t="shared" si="15"/>
        <v>27520.166666666668</v>
      </c>
    </row>
    <row r="158" spans="1:6" ht="12.75">
      <c r="A158" s="40">
        <f t="shared" si="13"/>
        <v>35</v>
      </c>
      <c r="B158" s="16">
        <f t="shared" si="15"/>
        <v>27098.666666666668</v>
      </c>
      <c r="C158" s="16">
        <f t="shared" si="15"/>
        <v>27332</v>
      </c>
      <c r="D158" s="16">
        <f t="shared" si="15"/>
        <v>27493.416666666668</v>
      </c>
      <c r="E158" s="16">
        <f t="shared" si="15"/>
        <v>27726.75</v>
      </c>
      <c r="F158" s="26">
        <f t="shared" si="15"/>
        <v>27888.083333333332</v>
      </c>
    </row>
    <row r="159" spans="1:6" ht="12.75">
      <c r="A159" s="40">
        <f t="shared" si="13"/>
        <v>36</v>
      </c>
      <c r="B159" s="16">
        <f t="shared" si="15"/>
        <v>27566.25</v>
      </c>
      <c r="C159" s="16">
        <f t="shared" si="15"/>
        <v>27771.416666666668</v>
      </c>
      <c r="D159" s="16">
        <f t="shared" si="15"/>
        <v>27913.5</v>
      </c>
      <c r="E159" s="16">
        <f t="shared" si="15"/>
        <v>28118.666666666668</v>
      </c>
      <c r="F159" s="26">
        <f t="shared" si="15"/>
        <v>28260.666666666668</v>
      </c>
    </row>
    <row r="160" spans="1:6" ht="12.75">
      <c r="A160" s="40">
        <f t="shared" si="13"/>
        <v>37</v>
      </c>
      <c r="B160" s="16">
        <f t="shared" si="15"/>
        <v>28044.25</v>
      </c>
      <c r="C160" s="16">
        <f t="shared" si="15"/>
        <v>28219.75</v>
      </c>
      <c r="D160" s="16">
        <f t="shared" si="15"/>
        <v>28341.083333333332</v>
      </c>
      <c r="E160" s="16">
        <f t="shared" si="15"/>
        <v>28516.583333333332</v>
      </c>
      <c r="F160" s="26">
        <f t="shared" si="15"/>
        <v>28638.083333333332</v>
      </c>
    </row>
    <row r="161" spans="1:6" ht="12.75">
      <c r="A161" s="40">
        <f t="shared" si="13"/>
        <v>38</v>
      </c>
      <c r="B161" s="16">
        <f aca="true" t="shared" si="16" ref="B161:F164">+B111/12</f>
        <v>28549</v>
      </c>
      <c r="C161" s="16">
        <f t="shared" si="16"/>
        <v>28695.833333333332</v>
      </c>
      <c r="D161" s="16">
        <f t="shared" si="16"/>
        <v>28797.5</v>
      </c>
      <c r="E161" s="16">
        <f t="shared" si="16"/>
        <v>28944.25</v>
      </c>
      <c r="F161" s="26">
        <f t="shared" si="16"/>
        <v>29046.083333333332</v>
      </c>
    </row>
    <row r="162" spans="1:6" ht="12.75">
      <c r="A162" s="40">
        <f t="shared" si="13"/>
        <v>39</v>
      </c>
      <c r="B162" s="16">
        <f t="shared" si="16"/>
        <v>29058.666666666668</v>
      </c>
      <c r="C162" s="16">
        <f t="shared" si="16"/>
        <v>29171.833333333332</v>
      </c>
      <c r="D162" s="16">
        <f t="shared" si="16"/>
        <v>29250.166666666668</v>
      </c>
      <c r="E162" s="16">
        <f t="shared" si="16"/>
        <v>29363.166666666668</v>
      </c>
      <c r="F162" s="26">
        <f t="shared" si="16"/>
        <v>29441.5</v>
      </c>
    </row>
    <row r="163" spans="1:6" ht="12.75">
      <c r="A163" s="40">
        <f t="shared" si="13"/>
        <v>40</v>
      </c>
      <c r="B163" s="16">
        <f t="shared" si="16"/>
        <v>29579.583333333332</v>
      </c>
      <c r="C163" s="16">
        <f t="shared" si="16"/>
        <v>29656.916666666668</v>
      </c>
      <c r="D163" s="16">
        <f t="shared" si="16"/>
        <v>29710.416666666668</v>
      </c>
      <c r="E163" s="16">
        <f t="shared" si="16"/>
        <v>29787.75</v>
      </c>
      <c r="F163" s="26">
        <f t="shared" si="16"/>
        <v>29841.333333333332</v>
      </c>
    </row>
    <row r="164" spans="1:6" ht="12.75">
      <c r="A164" s="40">
        <f t="shared" si="13"/>
        <v>41</v>
      </c>
      <c r="B164" s="16">
        <f t="shared" si="16"/>
        <v>30111.833333333332</v>
      </c>
      <c r="C164" s="16">
        <f t="shared" si="16"/>
        <v>30151.416666666668</v>
      </c>
      <c r="D164" s="16">
        <f t="shared" si="16"/>
        <v>30178.916666666668</v>
      </c>
      <c r="E164" s="16">
        <f t="shared" si="16"/>
        <v>30218.583333333332</v>
      </c>
      <c r="F164" s="26">
        <f t="shared" si="16"/>
        <v>30246</v>
      </c>
    </row>
    <row r="165" spans="1:6" ht="12.75">
      <c r="A165" s="40">
        <f t="shared" si="13"/>
        <v>42</v>
      </c>
      <c r="B165" s="16">
        <f aca="true" t="shared" si="17" ref="B165:B172">+B115/12</f>
        <v>30655.583333333332</v>
      </c>
      <c r="C165" s="12"/>
      <c r="D165" s="12"/>
      <c r="E165" s="12"/>
      <c r="F165" s="13"/>
    </row>
    <row r="166" spans="1:6" ht="12.75">
      <c r="A166" s="40">
        <f t="shared" si="13"/>
        <v>43</v>
      </c>
      <c r="B166" s="16">
        <f t="shared" si="17"/>
        <v>31336.166666666668</v>
      </c>
      <c r="C166" s="12"/>
      <c r="D166" s="12"/>
      <c r="E166" s="12"/>
      <c r="F166" s="13"/>
    </row>
    <row r="167" spans="1:6" ht="12.75">
      <c r="A167" s="40">
        <f t="shared" si="13"/>
        <v>44</v>
      </c>
      <c r="B167" s="16">
        <f t="shared" si="17"/>
        <v>32035.25</v>
      </c>
      <c r="C167" s="12"/>
      <c r="D167" s="12"/>
      <c r="E167" s="12"/>
      <c r="F167" s="13"/>
    </row>
    <row r="168" spans="1:6" ht="12.75">
      <c r="A168" s="40">
        <f t="shared" si="13"/>
        <v>45</v>
      </c>
      <c r="B168" s="16">
        <f t="shared" si="17"/>
        <v>32753.833333333332</v>
      </c>
      <c r="C168" s="12"/>
      <c r="D168" s="12"/>
      <c r="E168" s="12"/>
      <c r="F168" s="13"/>
    </row>
    <row r="169" spans="1:6" ht="12.75">
      <c r="A169" s="40">
        <f t="shared" si="13"/>
        <v>46</v>
      </c>
      <c r="B169" s="16">
        <f t="shared" si="17"/>
        <v>33492.166666666664</v>
      </c>
      <c r="C169" s="12"/>
      <c r="D169" s="12"/>
      <c r="E169" s="12"/>
      <c r="F169" s="13"/>
    </row>
    <row r="170" spans="1:6" ht="12.75">
      <c r="A170" s="40">
        <f t="shared" si="13"/>
        <v>47</v>
      </c>
      <c r="B170" s="16">
        <f t="shared" si="17"/>
        <v>35030.166666666664</v>
      </c>
      <c r="C170" s="12"/>
      <c r="D170" s="12"/>
      <c r="E170" s="12"/>
      <c r="F170" s="13"/>
    </row>
    <row r="171" spans="1:6" ht="12.75">
      <c r="A171" s="41">
        <f t="shared" si="13"/>
        <v>48</v>
      </c>
      <c r="B171" s="39">
        <f t="shared" si="17"/>
        <v>37382.916666666664</v>
      </c>
      <c r="C171" s="12"/>
      <c r="D171" s="12"/>
      <c r="E171" s="12"/>
      <c r="F171" s="13"/>
    </row>
    <row r="172" spans="1:6" ht="13.5" thickBot="1">
      <c r="A172" s="42">
        <f t="shared" si="13"/>
        <v>49</v>
      </c>
      <c r="B172" s="27">
        <f t="shared" si="17"/>
        <v>39989.833333333336</v>
      </c>
      <c r="C172" s="7"/>
      <c r="D172" s="7"/>
      <c r="E172" s="7"/>
      <c r="F172" s="8"/>
    </row>
    <row r="173" ht="13.5" thickTop="1"/>
    <row r="174" spans="1:3" ht="12.75">
      <c r="A174" t="s">
        <v>10</v>
      </c>
      <c r="C174" s="167">
        <f>+E$17</f>
        <v>101.7162</v>
      </c>
    </row>
    <row r="177" ht="13.5" thickBot="1"/>
    <row r="178" spans="1:6" ht="13.5" thickTop="1">
      <c r="A178" s="17">
        <f>+A78</f>
        <v>2014</v>
      </c>
      <c r="B178" s="18" t="s">
        <v>12</v>
      </c>
      <c r="C178" s="19"/>
      <c r="D178" s="20"/>
      <c r="E178" s="20"/>
      <c r="F178" s="28" t="str">
        <f>+F78</f>
        <v>1. april 2014</v>
      </c>
    </row>
    <row r="179" spans="1:6" ht="12.75">
      <c r="A179" s="14"/>
      <c r="B179" s="21"/>
      <c r="C179" s="22"/>
      <c r="D179" s="23" t="s">
        <v>1</v>
      </c>
      <c r="E179" s="22"/>
      <c r="F179" s="29"/>
    </row>
    <row r="180" spans="1:6" ht="13.5" thickBot="1">
      <c r="A180" s="24" t="s">
        <v>3</v>
      </c>
      <c r="B180" s="37" t="s">
        <v>4</v>
      </c>
      <c r="C180" s="37" t="s">
        <v>5</v>
      </c>
      <c r="D180" s="37" t="s">
        <v>6</v>
      </c>
      <c r="E180" s="37" t="s">
        <v>7</v>
      </c>
      <c r="F180" s="38" t="s">
        <v>8</v>
      </c>
    </row>
    <row r="181" spans="1:6" ht="12.75">
      <c r="A181" s="40">
        <v>8</v>
      </c>
      <c r="B181" s="16">
        <f aca="true" t="shared" si="18" ref="B181:F190">+B81/1924</f>
        <v>109.11538461538461</v>
      </c>
      <c r="C181" s="16">
        <f t="shared" si="18"/>
        <v>111.27546777546777</v>
      </c>
      <c r="D181" s="16">
        <f t="shared" si="18"/>
        <v>112.77130977130977</v>
      </c>
      <c r="E181" s="16">
        <f t="shared" si="18"/>
        <v>114.93139293139293</v>
      </c>
      <c r="F181" s="26">
        <f t="shared" si="18"/>
        <v>116.42723492723492</v>
      </c>
    </row>
    <row r="182" spans="1:6" ht="12.75">
      <c r="A182" s="40">
        <f aca="true" t="shared" si="19" ref="A182:A222">+A181+1</f>
        <v>9</v>
      </c>
      <c r="B182" s="16">
        <f t="shared" si="18"/>
        <v>110.93035343035343</v>
      </c>
      <c r="C182" s="16">
        <f t="shared" si="18"/>
        <v>113.14345114345114</v>
      </c>
      <c r="D182" s="16">
        <f t="shared" si="18"/>
        <v>114.67723492723492</v>
      </c>
      <c r="E182" s="16">
        <f t="shared" si="18"/>
        <v>116.89033264033264</v>
      </c>
      <c r="F182" s="26">
        <f t="shared" si="18"/>
        <v>118.42307692307692</v>
      </c>
    </row>
    <row r="183" spans="1:6" ht="12.75">
      <c r="A183" s="40">
        <f t="shared" si="19"/>
        <v>10</v>
      </c>
      <c r="B183" s="16">
        <f t="shared" si="18"/>
        <v>112.79365904365905</v>
      </c>
      <c r="C183" s="16">
        <f t="shared" si="18"/>
        <v>115.06288981288981</v>
      </c>
      <c r="D183" s="16">
        <f t="shared" si="18"/>
        <v>116.63357588357589</v>
      </c>
      <c r="E183" s="16">
        <f t="shared" si="18"/>
        <v>118.90280665280665</v>
      </c>
      <c r="F183" s="26">
        <f t="shared" si="18"/>
        <v>120.47453222453223</v>
      </c>
    </row>
    <row r="184" spans="1:6" ht="12.75">
      <c r="A184" s="40">
        <f t="shared" si="19"/>
        <v>11</v>
      </c>
      <c r="B184" s="16">
        <f t="shared" si="18"/>
        <v>114.26351351351352</v>
      </c>
      <c r="C184" s="16">
        <f t="shared" si="18"/>
        <v>116.5893970893971</v>
      </c>
      <c r="D184" s="16">
        <f t="shared" si="18"/>
        <v>118.1995841995842</v>
      </c>
      <c r="E184" s="16">
        <f t="shared" si="18"/>
        <v>120.52546777546777</v>
      </c>
      <c r="F184" s="26">
        <f t="shared" si="18"/>
        <v>122.13513513513513</v>
      </c>
    </row>
    <row r="185" spans="1:6" ht="12.75">
      <c r="A185" s="40">
        <f t="shared" si="19"/>
        <v>12</v>
      </c>
      <c r="B185" s="16">
        <f t="shared" si="18"/>
        <v>116.23076923076923</v>
      </c>
      <c r="C185" s="16">
        <f t="shared" si="18"/>
        <v>118.61538461538461</v>
      </c>
      <c r="D185" s="16">
        <f t="shared" si="18"/>
        <v>120.26663201663202</v>
      </c>
      <c r="E185" s="16">
        <f t="shared" si="18"/>
        <v>122.6502079002079</v>
      </c>
      <c r="F185" s="26">
        <f t="shared" si="18"/>
        <v>124.3004158004158</v>
      </c>
    </row>
    <row r="186" spans="1:6" ht="12.75">
      <c r="A186" s="40">
        <f t="shared" si="19"/>
        <v>13</v>
      </c>
      <c r="B186" s="16">
        <f t="shared" si="18"/>
        <v>118.25363825363826</v>
      </c>
      <c r="C186" s="16">
        <f t="shared" si="18"/>
        <v>120.6975051975052</v>
      </c>
      <c r="D186" s="16">
        <f t="shared" si="18"/>
        <v>122.38929313929314</v>
      </c>
      <c r="E186" s="16">
        <f t="shared" si="18"/>
        <v>124.83419958419958</v>
      </c>
      <c r="F186" s="26">
        <f t="shared" si="18"/>
        <v>126.52546777546777</v>
      </c>
    </row>
    <row r="187" spans="1:6" ht="12.75">
      <c r="A187" s="40">
        <f t="shared" si="19"/>
        <v>14</v>
      </c>
      <c r="B187" s="16">
        <f t="shared" si="18"/>
        <v>120.33108108108108</v>
      </c>
      <c r="C187" s="16">
        <f t="shared" si="18"/>
        <v>122.83731808731808</v>
      </c>
      <c r="D187" s="16">
        <f t="shared" si="18"/>
        <v>124.57172557172557</v>
      </c>
      <c r="E187" s="16">
        <f t="shared" si="18"/>
        <v>127.07692307692308</v>
      </c>
      <c r="F187" s="26">
        <f t="shared" si="18"/>
        <v>128.81185031185032</v>
      </c>
    </row>
    <row r="188" spans="1:6" ht="12.75">
      <c r="A188" s="40">
        <f t="shared" si="19"/>
        <v>15</v>
      </c>
      <c r="B188" s="16">
        <f t="shared" si="18"/>
        <v>122.46621621621621</v>
      </c>
      <c r="C188" s="16">
        <f t="shared" si="18"/>
        <v>125.03430353430353</v>
      </c>
      <c r="D188" s="16">
        <f t="shared" si="18"/>
        <v>126.81237006237006</v>
      </c>
      <c r="E188" s="16">
        <f t="shared" si="18"/>
        <v>129.38149688149687</v>
      </c>
      <c r="F188" s="26">
        <f t="shared" si="18"/>
        <v>131.16008316008316</v>
      </c>
    </row>
    <row r="189" spans="1:6" ht="12.75">
      <c r="A189" s="40">
        <f t="shared" si="19"/>
        <v>16</v>
      </c>
      <c r="B189" s="16">
        <f t="shared" si="18"/>
        <v>124.1018711018711</v>
      </c>
      <c r="C189" s="16">
        <f t="shared" si="18"/>
        <v>126.73544698544698</v>
      </c>
      <c r="D189" s="16">
        <f t="shared" si="18"/>
        <v>128.55925155925155</v>
      </c>
      <c r="E189" s="16">
        <f t="shared" si="18"/>
        <v>131.19282744282745</v>
      </c>
      <c r="F189" s="26">
        <f t="shared" si="18"/>
        <v>133.01663201663203</v>
      </c>
    </row>
    <row r="190" spans="1:6" ht="12.75">
      <c r="A190" s="40">
        <f t="shared" si="19"/>
        <v>17</v>
      </c>
      <c r="B190" s="16">
        <f t="shared" si="18"/>
        <v>126.35498960498961</v>
      </c>
      <c r="C190" s="16">
        <f t="shared" si="18"/>
        <v>129.0556133056133</v>
      </c>
      <c r="D190" s="16">
        <f t="shared" si="18"/>
        <v>130.92567567567568</v>
      </c>
      <c r="E190" s="16">
        <f t="shared" si="18"/>
        <v>133.6262993762994</v>
      </c>
      <c r="F190" s="26">
        <f t="shared" si="18"/>
        <v>135.49532224532226</v>
      </c>
    </row>
    <row r="191" spans="1:6" ht="12.75">
      <c r="A191" s="40">
        <f t="shared" si="19"/>
        <v>18</v>
      </c>
      <c r="B191" s="16">
        <f aca="true" t="shared" si="20" ref="B191:F200">+B91/1924</f>
        <v>128.67151767151768</v>
      </c>
      <c r="C191" s="16">
        <f t="shared" si="20"/>
        <v>131.4412681912682</v>
      </c>
      <c r="D191" s="16">
        <f t="shared" si="20"/>
        <v>133.3581081081081</v>
      </c>
      <c r="E191" s="16">
        <f t="shared" si="20"/>
        <v>136.12733887733887</v>
      </c>
      <c r="F191" s="26">
        <f t="shared" si="20"/>
        <v>138.04365904365903</v>
      </c>
    </row>
    <row r="192" spans="1:6" ht="12.75">
      <c r="A192" s="40">
        <f t="shared" si="19"/>
        <v>19</v>
      </c>
      <c r="B192" s="16">
        <f t="shared" si="20"/>
        <v>130.4002079002079</v>
      </c>
      <c r="C192" s="16">
        <f t="shared" si="20"/>
        <v>133.24012474012474</v>
      </c>
      <c r="D192" s="16">
        <f t="shared" si="20"/>
        <v>135.20530145530145</v>
      </c>
      <c r="E192" s="16">
        <f t="shared" si="20"/>
        <v>138.04573804573803</v>
      </c>
      <c r="F192" s="26">
        <f t="shared" si="20"/>
        <v>140.012474012474</v>
      </c>
    </row>
    <row r="193" spans="1:6" ht="12.75">
      <c r="A193" s="40">
        <f t="shared" si="19"/>
        <v>20</v>
      </c>
      <c r="B193" s="16">
        <f t="shared" si="20"/>
        <v>132.1954261954262</v>
      </c>
      <c r="C193" s="16">
        <f t="shared" si="20"/>
        <v>135.1070686070686</v>
      </c>
      <c r="D193" s="16">
        <f t="shared" si="20"/>
        <v>137.12318087318087</v>
      </c>
      <c r="E193" s="16">
        <f t="shared" si="20"/>
        <v>140.03534303534303</v>
      </c>
      <c r="F193" s="26">
        <f t="shared" si="20"/>
        <v>142.0504158004158</v>
      </c>
    </row>
    <row r="194" spans="1:6" ht="12.75">
      <c r="A194" s="40">
        <f t="shared" si="19"/>
        <v>21</v>
      </c>
      <c r="B194" s="16">
        <f t="shared" si="20"/>
        <v>134.38357588357587</v>
      </c>
      <c r="C194" s="16">
        <f t="shared" si="20"/>
        <v>137.37006237006236</v>
      </c>
      <c r="D194" s="16">
        <f t="shared" si="20"/>
        <v>139.43814968814968</v>
      </c>
      <c r="E194" s="16">
        <f t="shared" si="20"/>
        <v>142.42411642411642</v>
      </c>
      <c r="F194" s="26">
        <f t="shared" si="20"/>
        <v>144.49220374220374</v>
      </c>
    </row>
    <row r="195" spans="1:6" ht="12.75">
      <c r="A195" s="40">
        <f t="shared" si="19"/>
        <v>22</v>
      </c>
      <c r="B195" s="16">
        <f t="shared" si="20"/>
        <v>136.41112266112265</v>
      </c>
      <c r="C195" s="16">
        <f t="shared" si="20"/>
        <v>139.39760914760916</v>
      </c>
      <c r="D195" s="16">
        <f t="shared" si="20"/>
        <v>141.4651767151767</v>
      </c>
      <c r="E195" s="16">
        <f t="shared" si="20"/>
        <v>144.4516632016632</v>
      </c>
      <c r="F195" s="26">
        <f t="shared" si="20"/>
        <v>146.51923076923077</v>
      </c>
    </row>
    <row r="196" spans="1:6" ht="12.75">
      <c r="A196" s="40">
        <f t="shared" si="19"/>
        <v>23</v>
      </c>
      <c r="B196" s="16">
        <f t="shared" si="20"/>
        <v>138.58419958419958</v>
      </c>
      <c r="C196" s="16">
        <f t="shared" si="20"/>
        <v>141.487525987526</v>
      </c>
      <c r="D196" s="16">
        <f t="shared" si="20"/>
        <v>143.49896049896049</v>
      </c>
      <c r="E196" s="16">
        <f t="shared" si="20"/>
        <v>146.40384615384616</v>
      </c>
      <c r="F196" s="26">
        <f t="shared" si="20"/>
        <v>148.41372141372142</v>
      </c>
    </row>
    <row r="197" spans="1:6" ht="12.75">
      <c r="A197" s="40">
        <f t="shared" si="19"/>
        <v>24</v>
      </c>
      <c r="B197" s="16">
        <f t="shared" si="20"/>
        <v>140.82276507276507</v>
      </c>
      <c r="C197" s="16">
        <f t="shared" si="20"/>
        <v>143.6450103950104</v>
      </c>
      <c r="D197" s="16">
        <f t="shared" si="20"/>
        <v>145.59927234927235</v>
      </c>
      <c r="E197" s="16">
        <f t="shared" si="20"/>
        <v>148.42151767151768</v>
      </c>
      <c r="F197" s="26">
        <f t="shared" si="20"/>
        <v>150.37577962577961</v>
      </c>
    </row>
    <row r="198" spans="1:6" ht="12.75">
      <c r="A198" s="40">
        <f t="shared" si="19"/>
        <v>25</v>
      </c>
      <c r="B198" s="16">
        <f t="shared" si="20"/>
        <v>143.11174636174636</v>
      </c>
      <c r="C198" s="16">
        <f t="shared" si="20"/>
        <v>145.84615384615384</v>
      </c>
      <c r="D198" s="16">
        <f t="shared" si="20"/>
        <v>147.73908523908523</v>
      </c>
      <c r="E198" s="16">
        <f t="shared" si="20"/>
        <v>150.4734927234927</v>
      </c>
      <c r="F198" s="26">
        <f t="shared" si="20"/>
        <v>152.36590436590436</v>
      </c>
    </row>
    <row r="199" spans="1:6" ht="12.75">
      <c r="A199" s="40">
        <f t="shared" si="19"/>
        <v>26</v>
      </c>
      <c r="B199" s="16">
        <f t="shared" si="20"/>
        <v>145.4537422037422</v>
      </c>
      <c r="C199" s="16">
        <f t="shared" si="20"/>
        <v>148.09251559251558</v>
      </c>
      <c r="D199" s="16">
        <f t="shared" si="20"/>
        <v>149.92047817047816</v>
      </c>
      <c r="E199" s="16">
        <f t="shared" si="20"/>
        <v>152.55977130977132</v>
      </c>
      <c r="F199" s="26">
        <f t="shared" si="20"/>
        <v>154.38721413721413</v>
      </c>
    </row>
    <row r="200" spans="1:6" ht="12.75">
      <c r="A200" s="40">
        <f t="shared" si="19"/>
        <v>27</v>
      </c>
      <c r="B200" s="16">
        <f t="shared" si="20"/>
        <v>147.8456340956341</v>
      </c>
      <c r="C200" s="16">
        <f t="shared" si="20"/>
        <v>150.38357588357587</v>
      </c>
      <c r="D200" s="16">
        <f t="shared" si="20"/>
        <v>152.1418918918919</v>
      </c>
      <c r="E200" s="16">
        <f t="shared" si="20"/>
        <v>154.67983367983368</v>
      </c>
      <c r="F200" s="26">
        <f t="shared" si="20"/>
        <v>156.43762993762994</v>
      </c>
    </row>
    <row r="201" spans="1:6" ht="12.75">
      <c r="A201" s="40">
        <f t="shared" si="19"/>
        <v>28</v>
      </c>
      <c r="B201" s="16">
        <f aca="true" t="shared" si="21" ref="B201:F210">+B101/1924</f>
        <v>150.2920997920998</v>
      </c>
      <c r="C201" s="16">
        <f t="shared" si="21"/>
        <v>152.72297297297297</v>
      </c>
      <c r="D201" s="16">
        <f t="shared" si="21"/>
        <v>154.40540540540542</v>
      </c>
      <c r="E201" s="16">
        <f t="shared" si="21"/>
        <v>156.83575883575884</v>
      </c>
      <c r="F201" s="26">
        <f t="shared" si="21"/>
        <v>158.51923076923077</v>
      </c>
    </row>
    <row r="202" spans="1:6" ht="12.75">
      <c r="A202" s="40">
        <f t="shared" si="19"/>
        <v>29</v>
      </c>
      <c r="B202" s="16">
        <f t="shared" si="21"/>
        <v>152.7931392931393</v>
      </c>
      <c r="C202" s="16">
        <f t="shared" si="21"/>
        <v>155.10862785862787</v>
      </c>
      <c r="D202" s="16">
        <f t="shared" si="21"/>
        <v>156.71205821205822</v>
      </c>
      <c r="E202" s="16">
        <f t="shared" si="21"/>
        <v>159.02754677754677</v>
      </c>
      <c r="F202" s="26">
        <f t="shared" si="21"/>
        <v>160.6304573804574</v>
      </c>
    </row>
    <row r="203" spans="1:6" ht="12.75">
      <c r="A203" s="40">
        <f t="shared" si="19"/>
        <v>30</v>
      </c>
      <c r="B203" s="16">
        <f t="shared" si="21"/>
        <v>155.35135135135135</v>
      </c>
      <c r="C203" s="16">
        <f t="shared" si="21"/>
        <v>157.5441787941788</v>
      </c>
      <c r="D203" s="16">
        <f t="shared" si="21"/>
        <v>159.06237006237006</v>
      </c>
      <c r="E203" s="16">
        <f t="shared" si="21"/>
        <v>161.254158004158</v>
      </c>
      <c r="F203" s="26">
        <f t="shared" si="21"/>
        <v>162.77234927234926</v>
      </c>
    </row>
    <row r="204" spans="1:6" ht="12.75">
      <c r="A204" s="40">
        <f t="shared" si="19"/>
        <v>31</v>
      </c>
      <c r="B204" s="16">
        <f t="shared" si="21"/>
        <v>157.96413721413722</v>
      </c>
      <c r="C204" s="16">
        <f t="shared" si="21"/>
        <v>160.0265072765073</v>
      </c>
      <c r="D204" s="16">
        <f t="shared" si="21"/>
        <v>161.4547817047817</v>
      </c>
      <c r="E204" s="16">
        <f t="shared" si="21"/>
        <v>163.51715176715177</v>
      </c>
      <c r="F204" s="26">
        <f t="shared" si="21"/>
        <v>164.9454261954262</v>
      </c>
    </row>
    <row r="205" spans="1:6" ht="12.75">
      <c r="A205" s="40">
        <f t="shared" si="19"/>
        <v>32</v>
      </c>
      <c r="B205" s="16">
        <f t="shared" si="21"/>
        <v>160.6377338877339</v>
      </c>
      <c r="C205" s="16">
        <f t="shared" si="21"/>
        <v>162.5608108108108</v>
      </c>
      <c r="D205" s="16">
        <f t="shared" si="21"/>
        <v>163.89241164241164</v>
      </c>
      <c r="E205" s="16">
        <f t="shared" si="21"/>
        <v>165.8170478170478</v>
      </c>
      <c r="F205" s="26">
        <f t="shared" si="21"/>
        <v>167.1481288981289</v>
      </c>
    </row>
    <row r="206" spans="1:6" ht="12.75">
      <c r="A206" s="40">
        <f t="shared" si="19"/>
        <v>33</v>
      </c>
      <c r="B206" s="16">
        <f t="shared" si="21"/>
        <v>163.3674636174636</v>
      </c>
      <c r="C206" s="16">
        <f t="shared" si="21"/>
        <v>165.14345114345113</v>
      </c>
      <c r="D206" s="16">
        <f t="shared" si="21"/>
        <v>166.37422037422039</v>
      </c>
      <c r="E206" s="16">
        <f t="shared" si="21"/>
        <v>168.15072765072765</v>
      </c>
      <c r="F206" s="26">
        <f t="shared" si="21"/>
        <v>169.38097713097713</v>
      </c>
    </row>
    <row r="207" spans="1:6" ht="12.75">
      <c r="A207" s="40">
        <f t="shared" si="19"/>
        <v>34</v>
      </c>
      <c r="B207" s="16">
        <f t="shared" si="21"/>
        <v>166.16008316008316</v>
      </c>
      <c r="C207" s="16">
        <f t="shared" si="21"/>
        <v>167.7806652806653</v>
      </c>
      <c r="D207" s="16">
        <f t="shared" si="21"/>
        <v>168.9022869022869</v>
      </c>
      <c r="E207" s="16">
        <f t="shared" si="21"/>
        <v>170.52182952182952</v>
      </c>
      <c r="F207" s="26">
        <f t="shared" si="21"/>
        <v>171.64345114345113</v>
      </c>
    </row>
    <row r="208" spans="1:6" ht="12.75">
      <c r="A208" s="40">
        <f t="shared" si="19"/>
        <v>35</v>
      </c>
      <c r="B208" s="16">
        <f t="shared" si="21"/>
        <v>169.014553014553</v>
      </c>
      <c r="C208" s="16">
        <f t="shared" si="21"/>
        <v>170.46985446985448</v>
      </c>
      <c r="D208" s="16">
        <f t="shared" si="21"/>
        <v>171.47661122661123</v>
      </c>
      <c r="E208" s="16">
        <f t="shared" si="21"/>
        <v>172.93191268191268</v>
      </c>
      <c r="F208" s="26">
        <f t="shared" si="21"/>
        <v>173.93814968814968</v>
      </c>
    </row>
    <row r="209" spans="1:6" ht="12.75">
      <c r="A209" s="40">
        <f t="shared" si="19"/>
        <v>36</v>
      </c>
      <c r="B209" s="16">
        <f t="shared" si="21"/>
        <v>171.9308731808732</v>
      </c>
      <c r="C209" s="16">
        <f t="shared" si="21"/>
        <v>173.21049896049897</v>
      </c>
      <c r="D209" s="16">
        <f t="shared" si="21"/>
        <v>174.09667359667358</v>
      </c>
      <c r="E209" s="16">
        <f t="shared" si="21"/>
        <v>175.3762993762994</v>
      </c>
      <c r="F209" s="26">
        <f t="shared" si="21"/>
        <v>176.26195426195426</v>
      </c>
    </row>
    <row r="210" spans="1:6" ht="12.75">
      <c r="A210" s="40">
        <f t="shared" si="19"/>
        <v>37</v>
      </c>
      <c r="B210" s="16">
        <f t="shared" si="21"/>
        <v>174.91216216216216</v>
      </c>
      <c r="C210" s="16">
        <f t="shared" si="21"/>
        <v>176.00675675675674</v>
      </c>
      <c r="D210" s="16">
        <f t="shared" si="21"/>
        <v>176.76351351351352</v>
      </c>
      <c r="E210" s="16">
        <f t="shared" si="21"/>
        <v>177.8581081081081</v>
      </c>
      <c r="F210" s="26">
        <f t="shared" si="21"/>
        <v>178.61590436590436</v>
      </c>
    </row>
    <row r="211" spans="1:6" ht="12.75">
      <c r="A211" s="40">
        <f t="shared" si="19"/>
        <v>38</v>
      </c>
      <c r="B211" s="16">
        <f aca="true" t="shared" si="22" ref="B211:F214">+B111/1924</f>
        <v>178.06029106029106</v>
      </c>
      <c r="C211" s="16">
        <f t="shared" si="22"/>
        <v>178.97609147609148</v>
      </c>
      <c r="D211" s="16">
        <f t="shared" si="22"/>
        <v>179.6101871101871</v>
      </c>
      <c r="E211" s="16">
        <f t="shared" si="22"/>
        <v>180.52546777546777</v>
      </c>
      <c r="F211" s="26">
        <f t="shared" si="22"/>
        <v>181.1606029106029</v>
      </c>
    </row>
    <row r="212" spans="1:6" ht="12.75">
      <c r="A212" s="40">
        <f t="shared" si="19"/>
        <v>39</v>
      </c>
      <c r="B212" s="16">
        <f t="shared" si="22"/>
        <v>181.23908523908523</v>
      </c>
      <c r="C212" s="16">
        <f t="shared" si="22"/>
        <v>181.94490644490645</v>
      </c>
      <c r="D212" s="16">
        <f t="shared" si="22"/>
        <v>182.43347193347194</v>
      </c>
      <c r="E212" s="16">
        <f t="shared" si="22"/>
        <v>183.13825363825364</v>
      </c>
      <c r="F212" s="26">
        <f t="shared" si="22"/>
        <v>183.62681912681913</v>
      </c>
    </row>
    <row r="213" spans="1:6" ht="12.75">
      <c r="A213" s="40">
        <f t="shared" si="19"/>
        <v>40</v>
      </c>
      <c r="B213" s="16">
        <f t="shared" si="22"/>
        <v>184.48804573804574</v>
      </c>
      <c r="C213" s="16">
        <f t="shared" si="22"/>
        <v>184.97037422037423</v>
      </c>
      <c r="D213" s="16">
        <f t="shared" si="22"/>
        <v>185.30405405405406</v>
      </c>
      <c r="E213" s="16">
        <f t="shared" si="22"/>
        <v>185.78638253638255</v>
      </c>
      <c r="F213" s="26">
        <f t="shared" si="22"/>
        <v>186.12058212058213</v>
      </c>
    </row>
    <row r="214" spans="1:6" ht="12.75">
      <c r="A214" s="40">
        <f t="shared" si="19"/>
        <v>41</v>
      </c>
      <c r="B214" s="16">
        <f t="shared" si="22"/>
        <v>187.80769230769232</v>
      </c>
      <c r="C214" s="16">
        <f t="shared" si="22"/>
        <v>188.0545738045738</v>
      </c>
      <c r="D214" s="16">
        <f t="shared" si="22"/>
        <v>188.22609147609148</v>
      </c>
      <c r="E214" s="16">
        <f t="shared" si="22"/>
        <v>188.4734927234927</v>
      </c>
      <c r="F214" s="26">
        <f t="shared" si="22"/>
        <v>188.64449064449065</v>
      </c>
    </row>
    <row r="215" spans="1:6" ht="12.75">
      <c r="A215" s="40">
        <f t="shared" si="19"/>
        <v>42</v>
      </c>
      <c r="B215" s="16">
        <f aca="true" t="shared" si="23" ref="B215:B222">+B115/1924</f>
        <v>191.19906444906445</v>
      </c>
      <c r="C215" s="12"/>
      <c r="D215" s="12"/>
      <c r="E215" s="12"/>
      <c r="F215" s="13"/>
    </row>
    <row r="216" spans="1:6" ht="12.75">
      <c r="A216" s="40">
        <f t="shared" si="19"/>
        <v>43</v>
      </c>
      <c r="B216" s="16">
        <f t="shared" si="23"/>
        <v>195.44386694386694</v>
      </c>
      <c r="C216" s="12"/>
      <c r="D216" s="12"/>
      <c r="E216" s="12"/>
      <c r="F216" s="13"/>
    </row>
    <row r="217" spans="1:6" ht="12.75">
      <c r="A217" s="40">
        <f t="shared" si="19"/>
        <v>44</v>
      </c>
      <c r="B217" s="16">
        <f t="shared" si="23"/>
        <v>199.80405405405406</v>
      </c>
      <c r="C217" s="12"/>
      <c r="D217" s="12"/>
      <c r="E217" s="12"/>
      <c r="F217" s="13"/>
    </row>
    <row r="218" spans="1:6" ht="12.75">
      <c r="A218" s="40">
        <f t="shared" si="19"/>
        <v>45</v>
      </c>
      <c r="B218" s="16">
        <f t="shared" si="23"/>
        <v>204.28586278586278</v>
      </c>
      <c r="C218" s="12"/>
      <c r="D218" s="12"/>
      <c r="E218" s="12"/>
      <c r="F218" s="13"/>
    </row>
    <row r="219" spans="1:6" ht="12.75">
      <c r="A219" s="40">
        <f t="shared" si="19"/>
        <v>46</v>
      </c>
      <c r="B219" s="16">
        <f t="shared" si="23"/>
        <v>208.8908523908524</v>
      </c>
      <c r="C219" s="12"/>
      <c r="D219" s="12"/>
      <c r="E219" s="12"/>
      <c r="F219" s="13"/>
    </row>
    <row r="220" spans="1:6" ht="12.75">
      <c r="A220" s="40">
        <f t="shared" si="19"/>
        <v>47</v>
      </c>
      <c r="B220" s="16">
        <f t="shared" si="23"/>
        <v>218.48336798336797</v>
      </c>
      <c r="C220" s="12"/>
      <c r="D220" s="12"/>
      <c r="E220" s="12"/>
      <c r="F220" s="13"/>
    </row>
    <row r="221" spans="1:6" ht="12.75">
      <c r="A221" s="41">
        <f t="shared" si="19"/>
        <v>48</v>
      </c>
      <c r="B221" s="39">
        <f t="shared" si="23"/>
        <v>233.15748440748442</v>
      </c>
      <c r="C221" s="12"/>
      <c r="D221" s="12"/>
      <c r="E221" s="12"/>
      <c r="F221" s="13"/>
    </row>
    <row r="222" spans="1:6" ht="13.5" thickBot="1">
      <c r="A222" s="42">
        <f t="shared" si="19"/>
        <v>49</v>
      </c>
      <c r="B222" s="27">
        <f t="shared" si="23"/>
        <v>249.4168399168399</v>
      </c>
      <c r="C222" s="7"/>
      <c r="D222" s="7"/>
      <c r="E222" s="7"/>
      <c r="F222" s="8"/>
    </row>
    <row r="223" ht="13.5" thickTop="1"/>
    <row r="224" spans="1:3" ht="12.75">
      <c r="A224" t="s">
        <v>10</v>
      </c>
      <c r="C224" s="167">
        <f>+E$17</f>
        <v>101.7162</v>
      </c>
    </row>
    <row r="226" ht="13.5" thickBot="1"/>
    <row r="227" spans="1:6" ht="13.5" thickTop="1">
      <c r="A227" s="17">
        <f>+A78</f>
        <v>2014</v>
      </c>
      <c r="B227" s="18" t="s">
        <v>86</v>
      </c>
      <c r="C227" s="19"/>
      <c r="D227" s="20"/>
      <c r="E227" s="20"/>
      <c r="F227" s="28" t="str">
        <f>+F78</f>
        <v>1. april 2014</v>
      </c>
    </row>
    <row r="228" spans="1:6" ht="12.75">
      <c r="A228" s="9"/>
      <c r="B228" s="31" t="s">
        <v>22</v>
      </c>
      <c r="C228" s="10"/>
      <c r="D228" s="31"/>
      <c r="E228" s="10"/>
      <c r="F228" s="33"/>
    </row>
    <row r="229" spans="1:6" ht="13.5" thickBot="1">
      <c r="A229" s="6"/>
      <c r="B229" s="43">
        <v>40999</v>
      </c>
      <c r="C229" s="11"/>
      <c r="D229" s="32" t="s">
        <v>23</v>
      </c>
      <c r="E229" s="11"/>
      <c r="F229" s="34" t="s">
        <v>24</v>
      </c>
    </row>
    <row r="230" ht="14.25" thickBot="1" thickTop="1"/>
    <row r="231" spans="1:6" ht="14.25" thickBot="1" thickTop="1">
      <c r="A231" s="106" t="s">
        <v>43</v>
      </c>
      <c r="B231" s="130"/>
      <c r="C231" s="131"/>
      <c r="D231" s="132"/>
      <c r="E231" s="131"/>
      <c r="F231" s="133"/>
    </row>
    <row r="232" spans="1:6" ht="12.75">
      <c r="A232" s="90" t="s">
        <v>28</v>
      </c>
      <c r="B232" s="128">
        <v>420722</v>
      </c>
      <c r="C232" s="129"/>
      <c r="D232" s="59">
        <f>+B232*$E$17%</f>
        <v>427942.43096399994</v>
      </c>
      <c r="E232" s="129"/>
      <c r="F232" s="61">
        <f>+D232/12</f>
        <v>35661.869246999995</v>
      </c>
    </row>
    <row r="233" spans="1:6" ht="12.75">
      <c r="A233" s="46" t="s">
        <v>71</v>
      </c>
      <c r="B233" s="155">
        <v>450000</v>
      </c>
      <c r="C233" s="15"/>
      <c r="D233" s="16">
        <f>+B233*$E$17%</f>
        <v>457722.89999999997</v>
      </c>
      <c r="E233" s="15"/>
      <c r="F233" s="26">
        <f>+D233/12</f>
        <v>38143.575</v>
      </c>
    </row>
    <row r="234" spans="1:6" ht="13.5" thickBot="1">
      <c r="A234" s="101" t="s">
        <v>30</v>
      </c>
      <c r="B234" s="102">
        <v>493201</v>
      </c>
      <c r="C234" s="39"/>
      <c r="D234" s="39">
        <f>+B234*$E$17%</f>
        <v>501665.315562</v>
      </c>
      <c r="E234" s="39"/>
      <c r="F234" s="68">
        <f>+D234/12</f>
        <v>41805.4429635</v>
      </c>
    </row>
    <row r="235" spans="1:6" ht="13.5" thickBot="1">
      <c r="A235" s="134" t="s">
        <v>105</v>
      </c>
      <c r="B235" s="135"/>
      <c r="C235" s="136"/>
      <c r="D235" s="136"/>
      <c r="E235" s="136"/>
      <c r="F235" s="137"/>
    </row>
    <row r="236" spans="1:6" ht="12.75">
      <c r="A236" s="90" t="s">
        <v>28</v>
      </c>
      <c r="B236" s="128">
        <v>456110</v>
      </c>
      <c r="C236" s="129"/>
      <c r="D236" s="59">
        <f>+B236*$E$17%</f>
        <v>463937.75982</v>
      </c>
      <c r="E236" s="129"/>
      <c r="F236" s="61">
        <f>+D236/12</f>
        <v>38661.479985</v>
      </c>
    </row>
    <row r="237" spans="1:6" ht="12.75">
      <c r="A237" s="46" t="s">
        <v>71</v>
      </c>
      <c r="B237" s="156">
        <v>480000</v>
      </c>
      <c r="C237" s="98"/>
      <c r="D237" s="16">
        <f>+B237*$E$17%</f>
        <v>488237.75999999995</v>
      </c>
      <c r="E237" s="98"/>
      <c r="F237" s="26">
        <f>+D237/12</f>
        <v>40686.479999999996</v>
      </c>
    </row>
    <row r="238" spans="1:6" ht="13.5" thickBot="1">
      <c r="A238" s="36" t="s">
        <v>30</v>
      </c>
      <c r="B238" s="45">
        <v>528589</v>
      </c>
      <c r="C238" s="27"/>
      <c r="D238" s="27">
        <f>+B238*$E$17%</f>
        <v>537660.6444179999</v>
      </c>
      <c r="E238" s="27"/>
      <c r="F238" s="35">
        <f>+D238/12</f>
        <v>44805.05370149999</v>
      </c>
    </row>
    <row r="239" spans="1:6" ht="14.25" thickBot="1" thickTop="1">
      <c r="A239" s="55"/>
      <c r="B239" s="12"/>
      <c r="C239" s="10"/>
      <c r="D239" s="12"/>
      <c r="E239" s="12"/>
      <c r="F239" s="12"/>
    </row>
    <row r="240" spans="1:6" ht="14.25" thickBot="1" thickTop="1">
      <c r="A240" s="106" t="s">
        <v>42</v>
      </c>
      <c r="B240" s="130"/>
      <c r="C240" s="131"/>
      <c r="D240" s="132"/>
      <c r="E240" s="131"/>
      <c r="F240" s="133"/>
    </row>
    <row r="241" spans="1:6" ht="12.75">
      <c r="A241" s="90" t="s">
        <v>28</v>
      </c>
      <c r="B241" s="128">
        <v>368295</v>
      </c>
      <c r="C241" s="129"/>
      <c r="D241" s="59">
        <f>+B241*$E$17%</f>
        <v>374615.67879</v>
      </c>
      <c r="E241" s="129"/>
      <c r="F241" s="61">
        <f>+D241/12</f>
        <v>31217.973232499997</v>
      </c>
    </row>
    <row r="242" spans="1:6" ht="12.75">
      <c r="A242" s="46" t="s">
        <v>71</v>
      </c>
      <c r="B242" s="155">
        <v>400000</v>
      </c>
      <c r="C242" s="15"/>
      <c r="D242" s="16">
        <f>+B242*$E$17%</f>
        <v>406864.8</v>
      </c>
      <c r="E242" s="15"/>
      <c r="F242" s="26">
        <f>+D242/12</f>
        <v>33905.4</v>
      </c>
    </row>
    <row r="243" spans="1:6" ht="13.5" thickBot="1">
      <c r="A243" s="101" t="s">
        <v>30</v>
      </c>
      <c r="B243" s="102">
        <v>438154</v>
      </c>
      <c r="C243" s="39"/>
      <c r="D243" s="39">
        <f>+B243*$E$17%</f>
        <v>445673.59894799994</v>
      </c>
      <c r="E243" s="39"/>
      <c r="F243" s="68">
        <f>+D243/12</f>
        <v>37139.46657899999</v>
      </c>
    </row>
    <row r="244" spans="1:6" ht="13.5" thickBot="1">
      <c r="A244" s="134" t="s">
        <v>106</v>
      </c>
      <c r="B244" s="135"/>
      <c r="C244" s="136"/>
      <c r="D244" s="136"/>
      <c r="E244" s="136"/>
      <c r="F244" s="137"/>
    </row>
    <row r="245" spans="1:8" ht="12.75">
      <c r="A245" s="90" t="s">
        <v>28</v>
      </c>
      <c r="B245" s="128">
        <v>394509</v>
      </c>
      <c r="C245" s="129"/>
      <c r="D245" s="59">
        <f>+B245*$E$17%</f>
        <v>401279.56345799996</v>
      </c>
      <c r="E245" s="129"/>
      <c r="F245" s="61">
        <f>+D245/12</f>
        <v>33439.9636215</v>
      </c>
      <c r="H245" s="162"/>
    </row>
    <row r="246" spans="1:6" ht="12.75">
      <c r="A246" s="46" t="s">
        <v>71</v>
      </c>
      <c r="B246" s="156">
        <v>425000</v>
      </c>
      <c r="C246" s="98"/>
      <c r="D246" s="16">
        <f>+B246*$E$17%</f>
        <v>432293.85</v>
      </c>
      <c r="E246" s="98"/>
      <c r="F246" s="26">
        <f>+D246/12</f>
        <v>36024.487499999996</v>
      </c>
    </row>
    <row r="247" spans="1:6" ht="13.5" thickBot="1">
      <c r="A247" s="36" t="s">
        <v>30</v>
      </c>
      <c r="B247" s="45">
        <v>457814</v>
      </c>
      <c r="C247" s="27"/>
      <c r="D247" s="27">
        <f>+B247*$E$17%</f>
        <v>465671.00386799994</v>
      </c>
      <c r="E247" s="27"/>
      <c r="F247" s="35">
        <f>+D247/12</f>
        <v>38805.916989</v>
      </c>
    </row>
    <row r="248" spans="1:6" ht="14.25" thickBot="1" thickTop="1">
      <c r="A248" s="10"/>
      <c r="B248" s="168"/>
      <c r="C248" s="12"/>
      <c r="D248" s="12"/>
      <c r="E248" s="12"/>
      <c r="F248" s="12"/>
    </row>
    <row r="249" spans="1:6" ht="14.25" thickBot="1" thickTop="1">
      <c r="A249" s="148" t="s">
        <v>99</v>
      </c>
      <c r="B249" s="169"/>
      <c r="C249" s="170"/>
      <c r="D249" s="170"/>
      <c r="E249" s="170"/>
      <c r="F249" s="171"/>
    </row>
    <row r="250" spans="1:6" ht="12.75">
      <c r="A250" s="122" t="s">
        <v>28</v>
      </c>
      <c r="B250" s="172">
        <v>351257</v>
      </c>
      <c r="C250" s="173"/>
      <c r="D250" s="163">
        <f>+B250*$E$17%</f>
        <v>357285.272634</v>
      </c>
      <c r="E250" s="173"/>
      <c r="F250" s="174">
        <f>+D250/12</f>
        <v>29773.7727195</v>
      </c>
    </row>
    <row r="251" spans="1:6" ht="12.75">
      <c r="A251" s="123" t="s">
        <v>71</v>
      </c>
      <c r="B251" s="175">
        <v>390000</v>
      </c>
      <c r="C251" s="176"/>
      <c r="D251" s="16">
        <f>+B251*$E$17%</f>
        <v>396693.17999999993</v>
      </c>
      <c r="E251" s="176"/>
      <c r="F251" s="26">
        <f>+D251/12</f>
        <v>33057.76499999999</v>
      </c>
    </row>
    <row r="252" spans="1:6" ht="13.5" thickBot="1">
      <c r="A252" s="177" t="s">
        <v>29</v>
      </c>
      <c r="B252" s="178">
        <v>438154</v>
      </c>
      <c r="C252" s="7"/>
      <c r="D252" s="96">
        <f>+B252*$E$17%</f>
        <v>445673.59894799994</v>
      </c>
      <c r="E252" s="7"/>
      <c r="F252" s="149">
        <f>+D252/12</f>
        <v>37139.46657899999</v>
      </c>
    </row>
    <row r="253" spans="1:6" ht="14.25" thickBot="1" thickTop="1">
      <c r="A253" s="10"/>
      <c r="B253" s="168"/>
      <c r="C253" s="12"/>
      <c r="D253" s="12"/>
      <c r="E253" s="12"/>
      <c r="F253" s="12"/>
    </row>
    <row r="254" spans="1:6" ht="14.25" thickBot="1" thickTop="1">
      <c r="A254" s="95" t="s">
        <v>104</v>
      </c>
      <c r="B254" s="93"/>
      <c r="C254" s="93"/>
      <c r="D254" s="93"/>
      <c r="E254" s="93"/>
      <c r="F254" s="94"/>
    </row>
    <row r="255" spans="1:11" ht="12.75">
      <c r="A255" s="90" t="s">
        <v>36</v>
      </c>
      <c r="B255" s="138">
        <v>279695</v>
      </c>
      <c r="C255" s="129"/>
      <c r="D255" s="59">
        <f>+B255*$E$17%</f>
        <v>284495.12558999995</v>
      </c>
      <c r="E255" s="129"/>
      <c r="F255" s="92">
        <f>+D255/12</f>
        <v>23707.927132499997</v>
      </c>
      <c r="H255" s="164"/>
      <c r="I255" s="164"/>
      <c r="J255" s="164"/>
      <c r="K255" s="164"/>
    </row>
    <row r="256" spans="1:11" ht="12.75">
      <c r="A256" s="25" t="s">
        <v>37</v>
      </c>
      <c r="B256" s="103">
        <v>298044</v>
      </c>
      <c r="C256" s="15"/>
      <c r="D256" s="16">
        <f>+B256*$E$17%</f>
        <v>303159.03112799994</v>
      </c>
      <c r="E256" s="15"/>
      <c r="F256" s="50">
        <f>+D256/12</f>
        <v>25263.252593999994</v>
      </c>
      <c r="H256" s="164"/>
      <c r="I256" s="164"/>
      <c r="J256" s="164"/>
      <c r="K256" s="164"/>
    </row>
    <row r="257" spans="1:11" ht="12.75">
      <c r="A257" s="25" t="s">
        <v>38</v>
      </c>
      <c r="B257" s="187">
        <v>325699</v>
      </c>
      <c r="C257" s="15"/>
      <c r="D257" s="16">
        <f>+B257*$E$17%</f>
        <v>331288.64623799996</v>
      </c>
      <c r="E257" s="15"/>
      <c r="F257" s="50">
        <f>+D257/12</f>
        <v>27607.387186499996</v>
      </c>
      <c r="H257" s="164"/>
      <c r="I257" s="164"/>
      <c r="J257" s="164"/>
      <c r="K257" s="164"/>
    </row>
    <row r="258" spans="1:11" ht="13.5" thickBot="1">
      <c r="A258" s="9" t="s">
        <v>122</v>
      </c>
      <c r="B258" s="184">
        <v>351388</v>
      </c>
      <c r="C258" s="183"/>
      <c r="D258" s="185">
        <f>+B258*$E$17%</f>
        <v>357418.52085599996</v>
      </c>
      <c r="E258" s="10"/>
      <c r="F258" s="186">
        <f>+D258/12</f>
        <v>29784.876737999995</v>
      </c>
      <c r="H258" s="164"/>
      <c r="I258" s="164"/>
      <c r="J258" s="164"/>
      <c r="K258" s="164"/>
    </row>
    <row r="259" spans="1:6" ht="13.5" thickTop="1">
      <c r="A259" s="264" t="s">
        <v>114</v>
      </c>
      <c r="B259" s="265"/>
      <c r="C259" s="253" t="s">
        <v>24</v>
      </c>
      <c r="D259" s="254"/>
      <c r="E259" s="254"/>
      <c r="F259" s="255"/>
    </row>
    <row r="260" spans="1:6" ht="13.5" thickBot="1">
      <c r="A260" s="266"/>
      <c r="B260" s="267"/>
      <c r="C260" s="140" t="s">
        <v>56</v>
      </c>
      <c r="D260" s="140" t="s">
        <v>57</v>
      </c>
      <c r="E260" s="140" t="s">
        <v>58</v>
      </c>
      <c r="F260" s="141" t="s">
        <v>59</v>
      </c>
    </row>
    <row r="261" spans="1:6" ht="12.75">
      <c r="A261" s="118" t="s">
        <v>36</v>
      </c>
      <c r="B261" s="139"/>
      <c r="C261" s="91">
        <v>325</v>
      </c>
      <c r="D261" s="91">
        <v>575</v>
      </c>
      <c r="E261" s="91">
        <v>900</v>
      </c>
      <c r="F261" s="92">
        <v>1150</v>
      </c>
    </row>
    <row r="262" spans="1:6" ht="12.75">
      <c r="A262" s="46" t="s">
        <v>37</v>
      </c>
      <c r="B262" s="48"/>
      <c r="C262" s="49">
        <v>275</v>
      </c>
      <c r="D262" s="49">
        <v>475</v>
      </c>
      <c r="E262" s="49">
        <v>750</v>
      </c>
      <c r="F262" s="50">
        <v>950</v>
      </c>
    </row>
    <row r="263" spans="1:6" ht="12.75">
      <c r="A263" s="46" t="s">
        <v>38</v>
      </c>
      <c r="B263" s="48"/>
      <c r="C263" s="49">
        <v>175</v>
      </c>
      <c r="D263" s="49">
        <v>325</v>
      </c>
      <c r="E263" s="49">
        <v>500</v>
      </c>
      <c r="F263" s="50">
        <v>625</v>
      </c>
    </row>
    <row r="264" spans="1:6" ht="13.5" thickBot="1">
      <c r="A264" s="36" t="s">
        <v>122</v>
      </c>
      <c r="B264" s="11"/>
      <c r="C264" s="49">
        <v>175</v>
      </c>
      <c r="D264" s="49">
        <v>325</v>
      </c>
      <c r="E264" s="49">
        <v>500</v>
      </c>
      <c r="F264" s="50">
        <v>625</v>
      </c>
    </row>
    <row r="265" spans="1:7" ht="14.25" thickBot="1" thickTop="1">
      <c r="A265" s="179"/>
      <c r="B265" s="179"/>
      <c r="C265" s="189"/>
      <c r="D265" s="189"/>
      <c r="E265" s="189"/>
      <c r="F265" s="189"/>
      <c r="G265" s="10"/>
    </row>
    <row r="266" spans="1:6" ht="14.25" thickBot="1" thickTop="1">
      <c r="A266" s="148" t="s">
        <v>123</v>
      </c>
      <c r="B266" s="93"/>
      <c r="C266" s="192"/>
      <c r="D266" s="192"/>
      <c r="E266" s="192"/>
      <c r="F266" s="193"/>
    </row>
    <row r="267" spans="1:6" ht="12.75">
      <c r="A267" s="194" t="s">
        <v>36</v>
      </c>
      <c r="B267" s="163">
        <v>5200</v>
      </c>
      <c r="C267" s="195"/>
      <c r="D267" s="163">
        <f>+B267*$E$17%</f>
        <v>5289.242399999999</v>
      </c>
      <c r="E267" s="195"/>
      <c r="F267" s="174">
        <f>+D267/12</f>
        <v>440.77019999999993</v>
      </c>
    </row>
    <row r="268" spans="1:6" ht="13.5" thickBot="1">
      <c r="A268" s="190" t="s">
        <v>110</v>
      </c>
      <c r="B268" s="96">
        <v>7900</v>
      </c>
      <c r="C268" s="191"/>
      <c r="D268" s="96">
        <f>+B268*$E$17%</f>
        <v>8035.5797999999995</v>
      </c>
      <c r="E268" s="191"/>
      <c r="F268" s="149">
        <f>+D268/12</f>
        <v>669.6316499999999</v>
      </c>
    </row>
    <row r="269" spans="1:6" ht="14.25" thickBot="1" thickTop="1">
      <c r="A269" s="270"/>
      <c r="B269" s="12"/>
      <c r="C269" s="271"/>
      <c r="D269" s="12"/>
      <c r="E269" s="271"/>
      <c r="F269" s="12"/>
    </row>
    <row r="270" spans="1:7" ht="14.25" thickBot="1" thickTop="1">
      <c r="A270" s="148" t="s">
        <v>138</v>
      </c>
      <c r="B270" s="93"/>
      <c r="C270" s="192"/>
      <c r="D270" s="192"/>
      <c r="E270" s="192"/>
      <c r="F270" s="193"/>
      <c r="G270" s="10"/>
    </row>
    <row r="271" spans="1:6" ht="13.5" thickBot="1">
      <c r="A271" s="190" t="s">
        <v>137</v>
      </c>
      <c r="B271" s="96">
        <v>2800</v>
      </c>
      <c r="C271" s="191"/>
      <c r="D271" s="96">
        <f>+B271*$E$17%</f>
        <v>2848.0535999999997</v>
      </c>
      <c r="E271" s="191"/>
      <c r="F271" s="149">
        <f>+D271/12</f>
        <v>237.3378</v>
      </c>
    </row>
    <row r="272" spans="1:6" ht="13.5" thickTop="1">
      <c r="A272" s="272"/>
      <c r="B272" s="12"/>
      <c r="C272" s="271"/>
      <c r="D272" s="12"/>
      <c r="E272" s="271"/>
      <c r="F272" s="13"/>
    </row>
    <row r="273" spans="1:7" ht="13.5" thickBot="1">
      <c r="A273" s="273" t="s">
        <v>109</v>
      </c>
      <c r="B273" s="51"/>
      <c r="C273" s="51"/>
      <c r="D273" s="51"/>
      <c r="E273" s="51"/>
      <c r="F273" s="274"/>
      <c r="G273" s="10"/>
    </row>
    <row r="274" spans="1:6" ht="13.5" thickTop="1">
      <c r="A274" s="115" t="s">
        <v>107</v>
      </c>
      <c r="B274" s="59">
        <v>18800</v>
      </c>
      <c r="C274" s="129"/>
      <c r="D274" s="59">
        <f>+B274*$E$17%</f>
        <v>19122.6456</v>
      </c>
      <c r="E274" s="59"/>
      <c r="F274" s="61">
        <f>+D274/12</f>
        <v>1593.5538</v>
      </c>
    </row>
    <row r="275" spans="1:6" ht="13.5" thickBot="1">
      <c r="A275" s="58" t="s">
        <v>108</v>
      </c>
      <c r="B275" s="27">
        <v>19300</v>
      </c>
      <c r="C275" s="44"/>
      <c r="D275" s="59">
        <f>+B275*$E$17%</f>
        <v>19631.226599999998</v>
      </c>
      <c r="E275" s="27"/>
      <c r="F275" s="61">
        <f>+D275/12</f>
        <v>1635.93555</v>
      </c>
    </row>
    <row r="276" spans="1:6" ht="14.25" thickBot="1" thickTop="1">
      <c r="A276" s="179"/>
      <c r="B276" s="179"/>
      <c r="C276" s="179"/>
      <c r="D276" s="179"/>
      <c r="E276" s="179"/>
      <c r="F276" s="179"/>
    </row>
    <row r="277" spans="1:6" ht="14.25" thickBot="1" thickTop="1">
      <c r="A277" s="109" t="s">
        <v>72</v>
      </c>
      <c r="B277" s="93"/>
      <c r="C277" s="93"/>
      <c r="D277" s="93"/>
      <c r="E277" s="93"/>
      <c r="F277" s="94"/>
    </row>
    <row r="278" spans="1:6" ht="12.75">
      <c r="A278" s="115" t="s">
        <v>73</v>
      </c>
      <c r="B278" s="157">
        <v>1000</v>
      </c>
      <c r="C278" s="129"/>
      <c r="D278" s="59">
        <f aca="true" t="shared" si="24" ref="D278:D285">+B278*$E$17%</f>
        <v>1017.1619999999999</v>
      </c>
      <c r="E278" s="59"/>
      <c r="F278" s="61">
        <f>+D278/12</f>
        <v>84.7635</v>
      </c>
    </row>
    <row r="279" spans="1:6" ht="12.75">
      <c r="A279" s="57" t="s">
        <v>74</v>
      </c>
      <c r="B279" s="153">
        <v>1000</v>
      </c>
      <c r="C279" s="15"/>
      <c r="D279" s="16">
        <f t="shared" si="24"/>
        <v>1017.1619999999999</v>
      </c>
      <c r="E279" s="16"/>
      <c r="F279" s="26">
        <f aca="true" t="shared" si="25" ref="F279:F285">+D279/12</f>
        <v>84.7635</v>
      </c>
    </row>
    <row r="280" spans="1:6" ht="12.75">
      <c r="A280" s="57" t="s">
        <v>75</v>
      </c>
      <c r="B280" s="153">
        <v>1000</v>
      </c>
      <c r="C280" s="15"/>
      <c r="D280" s="16">
        <f t="shared" si="24"/>
        <v>1017.1619999999999</v>
      </c>
      <c r="E280" s="16"/>
      <c r="F280" s="26">
        <f t="shared" si="25"/>
        <v>84.7635</v>
      </c>
    </row>
    <row r="281" spans="1:6" ht="12.75">
      <c r="A281" s="57" t="s">
        <v>76</v>
      </c>
      <c r="B281" s="153">
        <v>1000</v>
      </c>
      <c r="C281" s="15"/>
      <c r="D281" s="16">
        <f t="shared" si="24"/>
        <v>1017.1619999999999</v>
      </c>
      <c r="E281" s="16"/>
      <c r="F281" s="26">
        <f t="shared" si="25"/>
        <v>84.7635</v>
      </c>
    </row>
    <row r="282" spans="1:6" ht="12.75">
      <c r="A282" s="57" t="s">
        <v>77</v>
      </c>
      <c r="B282" s="153">
        <v>1000</v>
      </c>
      <c r="C282" s="15"/>
      <c r="D282" s="16">
        <f t="shared" si="24"/>
        <v>1017.1619999999999</v>
      </c>
      <c r="E282" s="16"/>
      <c r="F282" s="26">
        <f t="shared" si="25"/>
        <v>84.7635</v>
      </c>
    </row>
    <row r="283" spans="1:6" ht="12.75">
      <c r="A283" s="57" t="s">
        <v>78</v>
      </c>
      <c r="B283" s="153">
        <v>1000</v>
      </c>
      <c r="C283" s="15"/>
      <c r="D283" s="16">
        <f t="shared" si="24"/>
        <v>1017.1619999999999</v>
      </c>
      <c r="E283" s="16"/>
      <c r="F283" s="26">
        <f t="shared" si="25"/>
        <v>84.7635</v>
      </c>
    </row>
    <row r="284" spans="1:6" ht="12.75">
      <c r="A284" s="57" t="s">
        <v>79</v>
      </c>
      <c r="B284" s="153">
        <v>1000</v>
      </c>
      <c r="C284" s="15"/>
      <c r="D284" s="16">
        <f t="shared" si="24"/>
        <v>1017.1619999999999</v>
      </c>
      <c r="E284" s="16"/>
      <c r="F284" s="26">
        <f t="shared" si="25"/>
        <v>84.7635</v>
      </c>
    </row>
    <row r="285" spans="1:6" ht="13.5" thickBot="1">
      <c r="A285" s="58" t="s">
        <v>80</v>
      </c>
      <c r="B285" s="158">
        <v>1000</v>
      </c>
      <c r="C285" s="44"/>
      <c r="D285" s="27">
        <f t="shared" si="24"/>
        <v>1017.1619999999999</v>
      </c>
      <c r="E285" s="27"/>
      <c r="F285" s="35">
        <f t="shared" si="25"/>
        <v>84.7635</v>
      </c>
    </row>
    <row r="286" spans="1:6" ht="10.5" customHeight="1" thickBot="1" thickTop="1">
      <c r="A286" s="55"/>
      <c r="B286" s="237"/>
      <c r="C286" s="10"/>
      <c r="D286" s="12"/>
      <c r="E286" s="12"/>
      <c r="F286" s="12"/>
    </row>
    <row r="287" spans="1:6" ht="26.25" customHeight="1" thickBot="1" thickTop="1">
      <c r="A287" s="257" t="s">
        <v>126</v>
      </c>
      <c r="B287" s="257"/>
      <c r="C287" s="258"/>
      <c r="D287" s="12"/>
      <c r="E287" s="12"/>
      <c r="F287" s="12"/>
    </row>
    <row r="288" spans="1:6" ht="13.5" thickBot="1">
      <c r="A288" s="234"/>
      <c r="B288" s="235" t="s">
        <v>127</v>
      </c>
      <c r="C288" s="236" t="s">
        <v>124</v>
      </c>
      <c r="D288" s="12"/>
      <c r="E288" s="12"/>
      <c r="F288" s="12"/>
    </row>
    <row r="289" spans="1:6" ht="38.25">
      <c r="A289" s="233" t="s">
        <v>135</v>
      </c>
      <c r="B289" s="240">
        <v>124500</v>
      </c>
      <c r="C289" s="247">
        <f>SUM(B289*C326)/100</f>
        <v>126636.66900000001</v>
      </c>
      <c r="D289" s="248"/>
      <c r="E289" s="12"/>
      <c r="F289" s="12"/>
    </row>
    <row r="290" spans="1:6" ht="39" thickBot="1">
      <c r="A290" s="239" t="s">
        <v>136</v>
      </c>
      <c r="B290" s="45">
        <v>98300</v>
      </c>
      <c r="C290" s="249">
        <f>SUM(B290*C326)/100</f>
        <v>99987.0246</v>
      </c>
      <c r="D290" s="9"/>
      <c r="E290" s="104"/>
      <c r="F290" s="104"/>
    </row>
    <row r="291" spans="1:6" ht="13.5" thickTop="1">
      <c r="A291" s="238"/>
      <c r="B291" s="168"/>
      <c r="C291" s="12"/>
      <c r="D291" s="10"/>
      <c r="E291" s="104"/>
      <c r="F291" s="104"/>
    </row>
    <row r="292" spans="1:6" ht="13.5" thickBot="1">
      <c r="A292" t="s">
        <v>10</v>
      </c>
      <c r="C292" s="167">
        <f>+E$17</f>
        <v>101.7162</v>
      </c>
      <c r="D292" s="10"/>
      <c r="E292" s="104"/>
      <c r="F292" s="104"/>
    </row>
    <row r="293" spans="1:6" ht="14.25" thickBot="1" thickTop="1">
      <c r="A293" s="196">
        <f>+A78</f>
        <v>2014</v>
      </c>
      <c r="B293" s="197" t="s">
        <v>85</v>
      </c>
      <c r="C293" s="198"/>
      <c r="D293" s="199"/>
      <c r="E293" s="199"/>
      <c r="F293" s="200" t="str">
        <f>+F78</f>
        <v>1. april 2014</v>
      </c>
    </row>
    <row r="294" spans="4:6" ht="14.25" thickBot="1" thickTop="1">
      <c r="D294" s="10"/>
      <c r="E294" s="104"/>
      <c r="F294" s="104"/>
    </row>
    <row r="295" spans="1:6" ht="14.25" thickBot="1" thickTop="1">
      <c r="A295" s="95" t="s">
        <v>44</v>
      </c>
      <c r="B295" s="93"/>
      <c r="C295" s="144" t="s">
        <v>82</v>
      </c>
      <c r="D295" s="227" t="s">
        <v>121</v>
      </c>
      <c r="E295" s="145" t="str">
        <f>+F78</f>
        <v>1. april 2014</v>
      </c>
      <c r="F295" s="146" t="s">
        <v>48</v>
      </c>
    </row>
    <row r="296" spans="1:6" ht="12.75">
      <c r="A296" s="118" t="s">
        <v>45</v>
      </c>
      <c r="B296" s="142"/>
      <c r="C296" s="159">
        <v>1</v>
      </c>
      <c r="D296" s="91">
        <v>98.3</v>
      </c>
      <c r="E296" s="143">
        <f>+D296*$E$17%</f>
        <v>99.98702459999998</v>
      </c>
      <c r="F296" s="92">
        <f>+C296*E296</f>
        <v>99.98702459999998</v>
      </c>
    </row>
    <row r="297" spans="1:6" ht="12.75">
      <c r="A297" s="46" t="s">
        <v>46</v>
      </c>
      <c r="B297" s="47"/>
      <c r="C297" s="160">
        <v>1</v>
      </c>
      <c r="D297" s="49">
        <v>131.07</v>
      </c>
      <c r="E297" s="116">
        <f>+D297*$E$17%</f>
        <v>133.31942334</v>
      </c>
      <c r="F297" s="50">
        <f>+C297*E297</f>
        <v>133.31942334</v>
      </c>
    </row>
    <row r="298" spans="1:6" ht="13.5" thickBot="1">
      <c r="A298" s="36" t="s">
        <v>47</v>
      </c>
      <c r="B298" s="51"/>
      <c r="C298" s="161">
        <v>1</v>
      </c>
      <c r="D298" s="53">
        <v>163.83</v>
      </c>
      <c r="E298" s="117">
        <f>+D298*$E$17%</f>
        <v>166.64165046</v>
      </c>
      <c r="F298" s="54">
        <f>+C298*E298</f>
        <v>166.64165046</v>
      </c>
    </row>
    <row r="299" spans="1:6" ht="13.5" thickTop="1">
      <c r="A299" s="10"/>
      <c r="B299" s="10"/>
      <c r="C299" s="10"/>
      <c r="D299" s="10"/>
      <c r="E299" s="104"/>
      <c r="F299" s="104"/>
    </row>
    <row r="300" spans="1:7" ht="13.5" thickBot="1">
      <c r="A300" s="11"/>
      <c r="B300" s="10"/>
      <c r="C300" s="10"/>
      <c r="D300" s="10"/>
      <c r="E300" s="104"/>
      <c r="F300" s="104"/>
      <c r="G300" s="10"/>
    </row>
    <row r="301" spans="1:6" ht="14.25" thickBot="1" thickTop="1">
      <c r="A301" s="201" t="s">
        <v>39</v>
      </c>
      <c r="B301" s="131"/>
      <c r="C301" s="268" t="s">
        <v>27</v>
      </c>
      <c r="D301" s="268"/>
      <c r="E301" s="268"/>
      <c r="F301" s="269"/>
    </row>
    <row r="302" spans="1:6" ht="12.75">
      <c r="A302" s="147" t="s">
        <v>40</v>
      </c>
      <c r="B302" s="139"/>
      <c r="C302" s="250" t="s">
        <v>111</v>
      </c>
      <c r="D302" s="251"/>
      <c r="E302" s="250" t="s">
        <v>112</v>
      </c>
      <c r="F302" s="252"/>
    </row>
    <row r="303" spans="1:6" ht="13.5" thickBot="1">
      <c r="A303" s="147"/>
      <c r="B303" s="142"/>
      <c r="C303" s="202" t="s">
        <v>121</v>
      </c>
      <c r="D303" s="204" t="str">
        <f>+F78</f>
        <v>1. april 2014</v>
      </c>
      <c r="E303" s="202" t="s">
        <v>121</v>
      </c>
      <c r="F303" s="207" t="str">
        <f>+F78</f>
        <v>1. april 2014</v>
      </c>
    </row>
    <row r="304" spans="1:6" ht="12.75">
      <c r="A304" s="46" t="s">
        <v>28</v>
      </c>
      <c r="B304" s="48"/>
      <c r="C304" s="59">
        <v>236</v>
      </c>
      <c r="D304" s="62">
        <f>+C304*$E$17%</f>
        <v>240.05023199999997</v>
      </c>
      <c r="E304" s="205">
        <v>170</v>
      </c>
      <c r="F304" s="174">
        <f>+E304*$E$17%</f>
        <v>172.91753999999997</v>
      </c>
    </row>
    <row r="305" spans="1:6" ht="12.75">
      <c r="A305" s="46" t="s">
        <v>90</v>
      </c>
      <c r="B305" s="48"/>
      <c r="C305" s="157"/>
      <c r="D305" s="62">
        <f>+C305*$E$17%</f>
        <v>0</v>
      </c>
      <c r="E305" s="157"/>
      <c r="F305" s="61">
        <f>+E305*$E$17%</f>
        <v>0</v>
      </c>
    </row>
    <row r="306" spans="1:6" ht="12.75">
      <c r="A306" s="46" t="s">
        <v>90</v>
      </c>
      <c r="B306" s="48"/>
      <c r="C306" s="157"/>
      <c r="D306" s="62">
        <f>+C306*$E$17%</f>
        <v>0</v>
      </c>
      <c r="E306" s="153"/>
      <c r="F306" s="61">
        <f>+E306*$E$17%</f>
        <v>0</v>
      </c>
    </row>
    <row r="307" spans="1:6" ht="12.75">
      <c r="A307" s="46" t="s">
        <v>29</v>
      </c>
      <c r="B307" s="48"/>
      <c r="C307" s="16">
        <v>334</v>
      </c>
      <c r="D307" s="63">
        <f>+C307*$E$17%</f>
        <v>339.732108</v>
      </c>
      <c r="E307" s="206">
        <v>269</v>
      </c>
      <c r="F307" s="26">
        <f>+E307*$E$17%</f>
        <v>273.61657799999995</v>
      </c>
    </row>
    <row r="308" spans="1:6" ht="12.75">
      <c r="A308" s="65" t="s">
        <v>41</v>
      </c>
      <c r="B308" s="60"/>
      <c r="C308" s="10"/>
      <c r="D308" s="203"/>
      <c r="E308" s="49"/>
      <c r="F308" s="33"/>
    </row>
    <row r="309" spans="1:6" ht="12.75">
      <c r="A309" s="46" t="s">
        <v>28</v>
      </c>
      <c r="B309" s="48"/>
      <c r="C309" s="16">
        <v>203</v>
      </c>
      <c r="D309" s="63">
        <f>+C309*$E$17%</f>
        <v>206.48388599999998</v>
      </c>
      <c r="E309" s="206">
        <v>138</v>
      </c>
      <c r="F309" s="26">
        <f>+E309*$E$17%</f>
        <v>140.36835599999998</v>
      </c>
    </row>
    <row r="310" spans="1:6" ht="12.75">
      <c r="A310" s="46" t="s">
        <v>90</v>
      </c>
      <c r="B310" s="60"/>
      <c r="C310" s="157"/>
      <c r="D310" s="63">
        <f>+C310*$E$17%</f>
        <v>0</v>
      </c>
      <c r="E310" s="157"/>
      <c r="F310" s="26">
        <f>+E310*$E$17%</f>
        <v>0</v>
      </c>
    </row>
    <row r="311" spans="1:6" ht="12.75">
      <c r="A311" s="46" t="s">
        <v>90</v>
      </c>
      <c r="B311" s="60"/>
      <c r="C311" s="157"/>
      <c r="D311" s="63">
        <f>+C311*$E$17%</f>
        <v>0</v>
      </c>
      <c r="E311" s="153"/>
      <c r="F311" s="26">
        <f>+E311*$E$17%</f>
        <v>0</v>
      </c>
    </row>
    <row r="312" spans="1:6" ht="13.5" thickBot="1">
      <c r="A312" s="36" t="s">
        <v>29</v>
      </c>
      <c r="B312" s="52"/>
      <c r="C312" s="27">
        <v>334</v>
      </c>
      <c r="D312" s="64">
        <f>+C312*$E$17%</f>
        <v>339.732108</v>
      </c>
      <c r="E312" s="208">
        <v>269</v>
      </c>
      <c r="F312" s="35">
        <f>+E312*$E$17%</f>
        <v>273.61657799999995</v>
      </c>
    </row>
    <row r="313" ht="14.25" thickBot="1" thickTop="1"/>
    <row r="314" spans="1:6" ht="14.25" thickBot="1" thickTop="1">
      <c r="A314" s="106" t="s">
        <v>25</v>
      </c>
      <c r="B314" s="93"/>
      <c r="C314" s="93"/>
      <c r="D314" s="150"/>
      <c r="E314" s="144" t="s">
        <v>121</v>
      </c>
      <c r="F314" s="146" t="str">
        <f>+F78</f>
        <v>1. april 2014</v>
      </c>
    </row>
    <row r="315" spans="1:6" ht="13.5" thickBot="1">
      <c r="A315" s="6" t="s">
        <v>26</v>
      </c>
      <c r="B315" s="11"/>
      <c r="C315" s="11"/>
      <c r="D315" s="125"/>
      <c r="E315" s="96">
        <v>13.11</v>
      </c>
      <c r="F315" s="149">
        <f>+E315*$E$17%</f>
        <v>13.334993819999998</v>
      </c>
    </row>
    <row r="316" ht="13.5" thickTop="1"/>
    <row r="317" ht="13.5" thickBot="1"/>
    <row r="318" spans="1:6" ht="14.25" thickBot="1" thickTop="1">
      <c r="A318" s="106" t="s">
        <v>69</v>
      </c>
      <c r="B318" s="93"/>
      <c r="C318" s="93"/>
      <c r="D318" s="93"/>
      <c r="E318" s="144" t="s">
        <v>121</v>
      </c>
      <c r="F318" s="146" t="str">
        <f>+F78</f>
        <v>1. april 2014</v>
      </c>
    </row>
    <row r="319" spans="1:6" ht="12.75">
      <c r="A319" s="118" t="s">
        <v>31</v>
      </c>
      <c r="B319" s="142"/>
      <c r="C319" s="142"/>
      <c r="D319" s="139"/>
      <c r="E319" s="91">
        <v>22.32</v>
      </c>
      <c r="F319" s="92">
        <f>+E319*$E$17%</f>
        <v>22.703055839999998</v>
      </c>
    </row>
    <row r="320" spans="1:6" ht="12.75">
      <c r="A320" s="46" t="s">
        <v>32</v>
      </c>
      <c r="B320" s="47"/>
      <c r="C320" s="47"/>
      <c r="D320" s="48"/>
      <c r="E320" s="49">
        <v>39.92</v>
      </c>
      <c r="F320" s="50">
        <f>+E320*$E$17%</f>
        <v>40.60510704</v>
      </c>
    </row>
    <row r="321" spans="1:6" ht="12.75">
      <c r="A321" s="46" t="s">
        <v>33</v>
      </c>
      <c r="B321" s="47"/>
      <c r="C321" s="47"/>
      <c r="D321" s="48"/>
      <c r="E321" s="49">
        <v>39.92</v>
      </c>
      <c r="F321" s="50">
        <f>+E321*$E$17%</f>
        <v>40.60510704</v>
      </c>
    </row>
    <row r="322" spans="1:6" ht="12.75">
      <c r="A322" s="46" t="s">
        <v>34</v>
      </c>
      <c r="B322" s="47"/>
      <c r="C322" s="47"/>
      <c r="D322" s="48"/>
      <c r="E322" s="49">
        <v>6.59</v>
      </c>
      <c r="F322" s="50">
        <f>+E322*$E$17%</f>
        <v>6.703097579999999</v>
      </c>
    </row>
    <row r="323" spans="1:6" ht="13.5" thickBot="1">
      <c r="A323" s="36" t="s">
        <v>35</v>
      </c>
      <c r="B323" s="51"/>
      <c r="C323" s="51"/>
      <c r="D323" s="52"/>
      <c r="E323" s="53">
        <v>14.81</v>
      </c>
      <c r="F323" s="54">
        <f>+E323*$E$17%</f>
        <v>15.064169219999998</v>
      </c>
    </row>
    <row r="324" spans="1:6" ht="13.5" thickTop="1">
      <c r="A324" s="10"/>
      <c r="B324" s="10"/>
      <c r="C324" s="10"/>
      <c r="D324" s="10"/>
      <c r="E324" s="104"/>
      <c r="F324" s="104"/>
    </row>
    <row r="325" spans="1:6" ht="12.75">
      <c r="A325" s="10"/>
      <c r="B325" s="10"/>
      <c r="C325" s="10"/>
      <c r="D325" s="10"/>
      <c r="E325" s="104"/>
      <c r="F325" s="104"/>
    </row>
    <row r="326" spans="1:6" ht="12.75">
      <c r="A326" t="s">
        <v>10</v>
      </c>
      <c r="B326" s="10"/>
      <c r="C326" s="167">
        <f>+E$17</f>
        <v>101.7162</v>
      </c>
      <c r="D326" s="10"/>
      <c r="E326" s="104"/>
      <c r="F326" s="104"/>
    </row>
    <row r="327" spans="2:6" ht="13.5" thickBot="1">
      <c r="B327" s="10"/>
      <c r="C327" s="167"/>
      <c r="D327" s="10"/>
      <c r="E327" s="104"/>
      <c r="F327" s="104"/>
    </row>
    <row r="328" spans="1:6" ht="14.25" thickBot="1" thickTop="1">
      <c r="A328" s="256" t="s">
        <v>128</v>
      </c>
      <c r="B328" s="256"/>
      <c r="C328" s="256"/>
      <c r="D328" s="9"/>
      <c r="E328" s="104"/>
      <c r="F328" s="104"/>
    </row>
    <row r="329" spans="1:6" ht="13.5" thickTop="1">
      <c r="A329" s="242"/>
      <c r="B329" s="242" t="s">
        <v>132</v>
      </c>
      <c r="C329" s="243" t="s">
        <v>124</v>
      </c>
      <c r="D329" s="10"/>
      <c r="E329" s="104"/>
      <c r="F329" s="104"/>
    </row>
    <row r="330" spans="1:6" ht="12.75">
      <c r="A330" s="241" t="s">
        <v>129</v>
      </c>
      <c r="B330" s="241">
        <v>6000</v>
      </c>
      <c r="C330" s="244">
        <f>SUM(B330*C326)/100</f>
        <v>6102.972</v>
      </c>
      <c r="D330" s="9"/>
      <c r="E330" s="104"/>
      <c r="F330" s="104"/>
    </row>
    <row r="331" spans="1:6" ht="12.75">
      <c r="A331" s="241" t="s">
        <v>130</v>
      </c>
      <c r="B331" s="241">
        <v>7600</v>
      </c>
      <c r="C331" s="244">
        <f>SUM(B331*C326)/100</f>
        <v>7730.4312</v>
      </c>
      <c r="D331" s="9"/>
      <c r="E331" s="104"/>
      <c r="F331" s="104"/>
    </row>
    <row r="332" spans="1:4" ht="13.5" thickBot="1">
      <c r="A332" s="98" t="s">
        <v>131</v>
      </c>
      <c r="B332" s="98">
        <v>9000</v>
      </c>
      <c r="C332" s="245">
        <f>SUM(B332*C326)/100</f>
        <v>9154.458</v>
      </c>
      <c r="D332" s="9"/>
    </row>
    <row r="333" spans="1:3" ht="13.5" thickTop="1">
      <c r="A333" s="246"/>
      <c r="B333" s="246"/>
      <c r="C333" s="246"/>
    </row>
    <row r="334" ht="19.5">
      <c r="A334" s="114" t="s">
        <v>100</v>
      </c>
    </row>
    <row r="335" ht="13.5" thickBot="1"/>
    <row r="336" spans="1:6" ht="13.5" thickTop="1">
      <c r="A336" s="17">
        <f>+A78</f>
        <v>2014</v>
      </c>
      <c r="B336" s="18" t="s">
        <v>68</v>
      </c>
      <c r="C336" s="19"/>
      <c r="D336" s="20"/>
      <c r="E336" s="20"/>
      <c r="F336" s="28" t="str">
        <f>+F78</f>
        <v>1. april 2014</v>
      </c>
    </row>
    <row r="337" spans="1:6" ht="12.75">
      <c r="A337" s="14"/>
      <c r="B337" s="259" t="s">
        <v>15</v>
      </c>
      <c r="C337" s="260"/>
      <c r="D337" s="261"/>
      <c r="F337" s="66" t="s">
        <v>16</v>
      </c>
    </row>
    <row r="338" spans="1:6" ht="13.5" thickBot="1">
      <c r="A338" s="24" t="s">
        <v>3</v>
      </c>
      <c r="B338" s="69" t="s">
        <v>18</v>
      </c>
      <c r="C338" s="69" t="s">
        <v>19</v>
      </c>
      <c r="D338" s="69" t="s">
        <v>48</v>
      </c>
      <c r="E338" s="30"/>
      <c r="F338" s="67" t="s">
        <v>20</v>
      </c>
    </row>
    <row r="339" spans="1:6" ht="12.75">
      <c r="A339" s="40">
        <v>29</v>
      </c>
      <c r="B339" s="16">
        <f>+AK34/12</f>
        <v>1367.255</v>
      </c>
      <c r="C339" s="16">
        <f>+AL34/12</f>
        <v>2734.51</v>
      </c>
      <c r="D339" s="16">
        <f>+(AK34+AL34)/12</f>
        <v>4101.765</v>
      </c>
      <c r="F339" s="26">
        <f>ROUND(AG34*$E$17%*15%,0)/12</f>
        <v>3556.4166666666665</v>
      </c>
    </row>
    <row r="340" spans="1:6" ht="12.75">
      <c r="A340" s="40">
        <f aca="true" t="shared" si="26" ref="A340:A359">+A339+1</f>
        <v>30</v>
      </c>
      <c r="B340" s="16">
        <f>+AK35/12</f>
        <v>1393.3083333333334</v>
      </c>
      <c r="C340" s="16">
        <f>+AL35/12</f>
        <v>2786.6158333333333</v>
      </c>
      <c r="D340" s="16">
        <f>+(AK35+AL35)/12</f>
        <v>4179.924166666667</v>
      </c>
      <c r="F340" s="26">
        <f>ROUND(AG35*$E$17%*15%,0)/12</f>
        <v>3624.25</v>
      </c>
    </row>
    <row r="341" spans="1:6" ht="12.75">
      <c r="A341" s="40">
        <f>+A340+1</f>
        <v>31</v>
      </c>
      <c r="B341" s="16">
        <f>+AK36/12</f>
        <v>1420.0358333333334</v>
      </c>
      <c r="C341" s="16">
        <f>+AL36/12</f>
        <v>2840.0716666666667</v>
      </c>
      <c r="D341" s="16">
        <f>+(AK36+AL36)/12</f>
        <v>4260.1075</v>
      </c>
      <c r="F341" s="26">
        <f>ROUND(AG36*$E$17%*15%,0)/12</f>
        <v>3693.75</v>
      </c>
    </row>
    <row r="342" spans="1:6" ht="12.75">
      <c r="A342" s="40">
        <f t="shared" si="26"/>
        <v>32</v>
      </c>
      <c r="B342" s="16">
        <f>+AK37/12</f>
        <v>1447.4724999999999</v>
      </c>
      <c r="C342" s="16">
        <f>+AL37/12</f>
        <v>2894.9449999999997</v>
      </c>
      <c r="D342" s="16">
        <f>+(AK37+AL37)/12</f>
        <v>4342.4175</v>
      </c>
      <c r="F342" s="26">
        <f>ROUND(AG37*$E$17%*15%,0)/12</f>
        <v>3765.0833333333335</v>
      </c>
    </row>
    <row r="343" spans="1:6" ht="12.75">
      <c r="A343" s="40">
        <f t="shared" si="26"/>
        <v>33</v>
      </c>
      <c r="B343" s="16">
        <f>+AK38/12</f>
        <v>1475.6033333333335</v>
      </c>
      <c r="C343" s="16">
        <f>+AL38/12</f>
        <v>2951.2058333333334</v>
      </c>
      <c r="D343" s="16">
        <f>+(AK38+AL38)/12</f>
        <v>4426.809166666667</v>
      </c>
      <c r="F343" s="26">
        <f>ROUND(AG38*$E$17%*15%,0)/12</f>
        <v>3838.25</v>
      </c>
    </row>
    <row r="344" spans="1:6" ht="12.75">
      <c r="A344" s="40">
        <f t="shared" si="26"/>
        <v>34</v>
      </c>
      <c r="B344" s="16">
        <f>+AK39/12</f>
        <v>1504.4866666666667</v>
      </c>
      <c r="C344" s="16">
        <f>+AL39/12</f>
        <v>3008.9725</v>
      </c>
      <c r="D344" s="16">
        <f>+(AK39+AL39)/12</f>
        <v>4513.4591666666665</v>
      </c>
      <c r="F344" s="26">
        <f>ROUND(AG39*$E$17%*15%,0)/12</f>
        <v>3913.4166666666665</v>
      </c>
    </row>
    <row r="345" spans="1:6" ht="12.75">
      <c r="A345" s="40">
        <f t="shared" si="26"/>
        <v>35</v>
      </c>
      <c r="B345" s="16">
        <f>+AK40/12</f>
        <v>1534.1274999999998</v>
      </c>
      <c r="C345" s="16">
        <f>+AL40/12</f>
        <v>3068.2549999999997</v>
      </c>
      <c r="D345" s="16">
        <f>+(AK40+AL40)/12</f>
        <v>4602.3825</v>
      </c>
      <c r="F345" s="26">
        <f>ROUND(AG40*$E$17%*15%,0)/12</f>
        <v>3990.5</v>
      </c>
    </row>
    <row r="346" spans="1:6" ht="12.75">
      <c r="A346" s="40">
        <f t="shared" si="26"/>
        <v>36</v>
      </c>
      <c r="B346" s="16">
        <f>+AK41/12</f>
        <v>1564.5308333333332</v>
      </c>
      <c r="C346" s="16">
        <f>+AL41/12</f>
        <v>3129.0616666666665</v>
      </c>
      <c r="D346" s="16">
        <f>+(AK41+AL41)/12</f>
        <v>4693.5925</v>
      </c>
      <c r="F346" s="26">
        <f>ROUND(AG41*$E$17%*15%,0)/12</f>
        <v>4069.5833333333335</v>
      </c>
    </row>
    <row r="347" spans="1:6" ht="12.75">
      <c r="A347" s="40">
        <f t="shared" si="26"/>
        <v>37</v>
      </c>
      <c r="B347" s="16">
        <f>+AK42/12</f>
        <v>1595.7308333333333</v>
      </c>
      <c r="C347" s="16">
        <f>+AL42/12</f>
        <v>3191.4625</v>
      </c>
      <c r="D347" s="16">
        <f>+(AK42+AL42)/12</f>
        <v>4787.193333333334</v>
      </c>
      <c r="F347" s="26">
        <f>ROUND(AG42*$E$17%*15%,0)/12</f>
        <v>4150.75</v>
      </c>
    </row>
    <row r="348" spans="1:6" ht="12.75">
      <c r="A348" s="40">
        <f t="shared" si="26"/>
        <v>38</v>
      </c>
      <c r="B348" s="16">
        <f>+AK43/12</f>
        <v>1628.3441666666668</v>
      </c>
      <c r="C348" s="16">
        <f>+AL43/12</f>
        <v>3256.6883333333335</v>
      </c>
      <c r="D348" s="16">
        <f>+(AK43+AL43)/12</f>
        <v>4885.0325</v>
      </c>
      <c r="F348" s="26">
        <f>ROUND(AG43*$E$17%*15%,0)/12</f>
        <v>4235.583333333333</v>
      </c>
    </row>
    <row r="349" spans="1:6" ht="12.75">
      <c r="A349" s="40">
        <f t="shared" si="26"/>
        <v>39</v>
      </c>
      <c r="B349" s="16">
        <f>+AK44/12</f>
        <v>1661.8808333333334</v>
      </c>
      <c r="C349" s="16">
        <f>+AL44/12</f>
        <v>3323.7616666666668</v>
      </c>
      <c r="D349" s="16">
        <f>+(AK44+AL44)/12</f>
        <v>4985.6425</v>
      </c>
      <c r="F349" s="26">
        <f>ROUND(AG44*$E$17%*15%,0)/12</f>
        <v>4322.833333333333</v>
      </c>
    </row>
    <row r="350" spans="1:6" ht="12.75">
      <c r="A350" s="40">
        <f t="shared" si="26"/>
        <v>40</v>
      </c>
      <c r="B350" s="16">
        <f>+AK45/12</f>
        <v>1696.2825</v>
      </c>
      <c r="C350" s="16">
        <f>+AL45/12</f>
        <v>3392.5658333333336</v>
      </c>
      <c r="D350" s="16">
        <f>+(AK45+AL45)/12</f>
        <v>5088.848333333333</v>
      </c>
      <c r="F350" s="26">
        <f>ROUND(AG45*$E$17%*15%,0)/12</f>
        <v>4412.333333333333</v>
      </c>
    </row>
    <row r="351" spans="1:6" ht="12.75">
      <c r="A351" s="40">
        <f t="shared" si="26"/>
        <v>41</v>
      </c>
      <c r="B351" s="16">
        <f>+AK46/12</f>
        <v>1731.5841666666665</v>
      </c>
      <c r="C351" s="16">
        <f>+AL46/12</f>
        <v>3463.168333333333</v>
      </c>
      <c r="D351" s="16">
        <f>+(AK46+AL46)/12</f>
        <v>5194.7525</v>
      </c>
      <c r="F351" s="26">
        <f>ROUND(AG46*$E$17%*15%,0)/12</f>
        <v>4504.083333333333</v>
      </c>
    </row>
    <row r="352" spans="1:6" ht="12.75">
      <c r="A352" s="40">
        <f t="shared" si="26"/>
        <v>42</v>
      </c>
      <c r="B352" s="16">
        <f>+AK47/12</f>
        <v>1767.7991666666667</v>
      </c>
      <c r="C352" s="16">
        <f>+AL47/12</f>
        <v>3535.599166666667</v>
      </c>
      <c r="D352" s="16">
        <f>+(AK47+AL47)/12</f>
        <v>5303.3983333333335</v>
      </c>
      <c r="F352" s="26">
        <f>ROUND(AG47*$E$17%*15%,0)/12</f>
        <v>4598.333333333333</v>
      </c>
    </row>
    <row r="353" spans="1:6" ht="12.75">
      <c r="A353" s="40">
        <f t="shared" si="26"/>
        <v>43</v>
      </c>
      <c r="B353" s="16">
        <f>+AK48/12</f>
        <v>1807.0458333333333</v>
      </c>
      <c r="C353" s="16">
        <f>+AL48/12</f>
        <v>3614.090833333333</v>
      </c>
      <c r="D353" s="16">
        <f>+(AK48+AL48)/12</f>
        <v>5421.136666666666</v>
      </c>
      <c r="F353" s="26">
        <f>ROUND(AG48*$E$17%*15%,0)/12</f>
        <v>4700.416666666667</v>
      </c>
    </row>
    <row r="354" spans="1:6" ht="12.75">
      <c r="A354" s="40">
        <f t="shared" si="26"/>
        <v>44</v>
      </c>
      <c r="B354" s="16">
        <f>+AK49/12</f>
        <v>1847.3716666666667</v>
      </c>
      <c r="C354" s="16">
        <f>+AL49/12</f>
        <v>3694.7433333333333</v>
      </c>
      <c r="D354" s="16">
        <f>+(AK49+AL49)/12</f>
        <v>5542.115000000001</v>
      </c>
      <c r="F354" s="26">
        <f>ROUND(AG49*$E$17%*15%,0)/12</f>
        <v>4805.333333333333</v>
      </c>
    </row>
    <row r="355" spans="1:6" ht="12.75">
      <c r="A355" s="40">
        <f t="shared" si="26"/>
        <v>45</v>
      </c>
      <c r="B355" s="16">
        <f>+AK50/12</f>
        <v>1888.8025</v>
      </c>
      <c r="C355" s="16">
        <f>+AL50/12</f>
        <v>3777.605</v>
      </c>
      <c r="D355" s="16">
        <f>+(AK50+AL50)/12</f>
        <v>5666.4075</v>
      </c>
      <c r="F355" s="26">
        <f>ROUND(AG50*$E$17%*15%,0)/12</f>
        <v>4913.083333333333</v>
      </c>
    </row>
    <row r="356" spans="1:6" ht="12.75">
      <c r="A356" s="40">
        <f t="shared" si="26"/>
        <v>46</v>
      </c>
      <c r="B356" s="16">
        <f>+AK51/12</f>
        <v>1931.3825</v>
      </c>
      <c r="C356" s="16">
        <f>+AL51/12</f>
        <v>3862.7641666666664</v>
      </c>
      <c r="D356" s="16">
        <f>+(AK51+AL51)/12</f>
        <v>5794.1466666666665</v>
      </c>
      <c r="F356" s="26">
        <f>ROUND(AG51*$E$17%*15%,0)/12</f>
        <v>5023.833333333333</v>
      </c>
    </row>
    <row r="357" spans="1:6" ht="12.75">
      <c r="A357" s="40">
        <f t="shared" si="26"/>
        <v>47</v>
      </c>
      <c r="B357" s="16">
        <f>+AK52/12</f>
        <v>2020.0708333333332</v>
      </c>
      <c r="C357" s="16">
        <f>+AL52/12</f>
        <v>4040.1416666666664</v>
      </c>
      <c r="D357" s="16">
        <f>+(AK52+AL52)/12</f>
        <v>6060.212499999999</v>
      </c>
      <c r="F357" s="26">
        <f>ROUND(AG52*$E$17%*15%,0)/12</f>
        <v>5254.5</v>
      </c>
    </row>
    <row r="358" spans="1:6" ht="12.75">
      <c r="A358" s="41">
        <f t="shared" si="26"/>
        <v>48</v>
      </c>
      <c r="B358" s="39">
        <f>+AK53/12</f>
        <v>2155.7475</v>
      </c>
      <c r="C358" s="16">
        <f>+AL53/12</f>
        <v>4311.495</v>
      </c>
      <c r="D358" s="16">
        <f>+(AK53+AL53)/12</f>
        <v>6467.2425</v>
      </c>
      <c r="F358" s="26">
        <f>ROUND(AG53*$E$17%*15%,0)/12</f>
        <v>5607.416666666667</v>
      </c>
    </row>
    <row r="359" spans="1:6" ht="13.5" thickBot="1">
      <c r="A359" s="42">
        <f t="shared" si="26"/>
        <v>49</v>
      </c>
      <c r="B359" s="27">
        <f>+AK54/12</f>
        <v>2306.079166666667</v>
      </c>
      <c r="C359" s="27">
        <f>+AL54/12</f>
        <v>4612.158333333334</v>
      </c>
      <c r="D359" s="27">
        <f>+(AK54+AL54)/12</f>
        <v>6918.2375</v>
      </c>
      <c r="E359" s="96"/>
      <c r="F359" s="35">
        <f>ROUND(AG54*$E$17%*15%,0)/12</f>
        <v>5998.5</v>
      </c>
    </row>
    <row r="360" spans="1:6" ht="14.25" thickBot="1" thickTop="1">
      <c r="A360" s="232"/>
      <c r="B360" s="12"/>
      <c r="C360" s="12"/>
      <c r="D360" s="12"/>
      <c r="E360" s="12"/>
      <c r="F360" s="12"/>
    </row>
    <row r="361" spans="1:6" ht="14.25" thickBot="1" thickTop="1">
      <c r="A361" s="95" t="s">
        <v>70</v>
      </c>
      <c r="B361" s="93"/>
      <c r="C361" s="93"/>
      <c r="D361" s="94"/>
      <c r="F361" t="s">
        <v>55</v>
      </c>
    </row>
    <row r="362" spans="1:4" ht="14.25" thickBot="1" thickTop="1">
      <c r="A362" s="106" t="s">
        <v>43</v>
      </c>
      <c r="B362" s="107"/>
      <c r="C362" s="107"/>
      <c r="D362" s="108"/>
    </row>
    <row r="363" spans="1:4" ht="12.75">
      <c r="A363" s="90" t="s">
        <v>28</v>
      </c>
      <c r="B363" s="91">
        <f>+F232*17.3%/3</f>
        <v>2056.501126577</v>
      </c>
      <c r="C363" s="91">
        <f>+F232*17.3%*2/3</f>
        <v>4113.002253154</v>
      </c>
      <c r="D363" s="92">
        <f>+F232*17.3%</f>
        <v>6169.503379731</v>
      </c>
    </row>
    <row r="364" spans="1:4" ht="12.75">
      <c r="A364" s="46" t="s">
        <v>71</v>
      </c>
      <c r="B364" s="91">
        <f>+F233*17.3%/3</f>
        <v>2199.612825</v>
      </c>
      <c r="C364" s="91">
        <f>+F233*17.3%*2/3</f>
        <v>4399.22565</v>
      </c>
      <c r="D364" s="92">
        <f>+F233*17.3%</f>
        <v>6598.8384750000005</v>
      </c>
    </row>
    <row r="365" spans="1:4" ht="13.5" thickBot="1">
      <c r="A365" s="110" t="s">
        <v>30</v>
      </c>
      <c r="B365" s="111">
        <f>+F234*17.3%/3</f>
        <v>2410.7805442285003</v>
      </c>
      <c r="C365" s="111">
        <f>+F234*17.3%*2/3</f>
        <v>4821.561088457001</v>
      </c>
      <c r="D365" s="112">
        <f>+F234*17.3%</f>
        <v>7232.3416326855</v>
      </c>
    </row>
    <row r="366" spans="1:4" ht="13.5" thickBot="1">
      <c r="A366" s="109" t="s">
        <v>105</v>
      </c>
      <c r="B366" s="107"/>
      <c r="C366" s="107"/>
      <c r="D366" s="108"/>
    </row>
    <row r="367" spans="1:4" ht="12.75">
      <c r="A367" s="25" t="s">
        <v>28</v>
      </c>
      <c r="B367" s="91">
        <f>+F236*17.3%/3</f>
        <v>2229.478679135</v>
      </c>
      <c r="C367" s="91">
        <f>+F236*17.3%*2/3</f>
        <v>4458.95735827</v>
      </c>
      <c r="D367" s="92">
        <f>+F236*17.3%</f>
        <v>6688.436037405</v>
      </c>
    </row>
    <row r="368" spans="1:4" ht="12.75">
      <c r="A368" s="46" t="s">
        <v>71</v>
      </c>
      <c r="B368" s="91">
        <f>+F237*17.3%/3</f>
        <v>2346.2536800000003</v>
      </c>
      <c r="C368" s="91">
        <f>+F237*17.3%*2/3</f>
        <v>4692.5073600000005</v>
      </c>
      <c r="D368" s="92">
        <f>+F237*17.3%</f>
        <v>7038.76104</v>
      </c>
    </row>
    <row r="369" spans="1:4" ht="13.5" thickBot="1">
      <c r="A369" s="36" t="s">
        <v>30</v>
      </c>
      <c r="B369" s="53">
        <f>+F238*17.3%/3</f>
        <v>2583.7580967865</v>
      </c>
      <c r="C369" s="53">
        <f>+F238*17.3%*2/3</f>
        <v>5167.516193573</v>
      </c>
      <c r="D369" s="54">
        <f>+F238*17.3%</f>
        <v>7751.2742903595</v>
      </c>
    </row>
    <row r="370" ht="14.25" thickBot="1" thickTop="1">
      <c r="A370" s="55"/>
    </row>
    <row r="371" spans="1:4" ht="14.25" thickBot="1" thickTop="1">
      <c r="A371" s="106" t="s">
        <v>42</v>
      </c>
      <c r="B371" s="93"/>
      <c r="C371" s="93"/>
      <c r="D371" s="94"/>
    </row>
    <row r="372" spans="1:4" ht="12.75">
      <c r="A372" s="90" t="s">
        <v>28</v>
      </c>
      <c r="B372" s="91">
        <f>+F241*17.3%/3</f>
        <v>1800.2364564074999</v>
      </c>
      <c r="C372" s="91">
        <f>+F241*17.3%*2/3</f>
        <v>3600.4729128149997</v>
      </c>
      <c r="D372" s="92">
        <f>+F241*17.3%</f>
        <v>5400.7093692225</v>
      </c>
    </row>
    <row r="373" spans="1:4" ht="12.75">
      <c r="A373" s="46" t="s">
        <v>71</v>
      </c>
      <c r="B373" s="91">
        <f>+F242*17.3%/3</f>
        <v>1955.2114000000001</v>
      </c>
      <c r="C373" s="91">
        <f>+F242*17.3%*2/3</f>
        <v>3910.4228000000003</v>
      </c>
      <c r="D373" s="92">
        <f>+F242*17.3%</f>
        <v>5865.6342</v>
      </c>
    </row>
    <row r="374" spans="1:4" ht="12.75" customHeight="1" thickBot="1">
      <c r="A374" s="113" t="s">
        <v>30</v>
      </c>
      <c r="B374" s="111">
        <f>+F243*17.3%/3</f>
        <v>2141.709239389</v>
      </c>
      <c r="C374" s="111">
        <f>+F243*17.3%*2/3</f>
        <v>4283.418478778</v>
      </c>
      <c r="D374" s="112">
        <f>+F243*17.3%</f>
        <v>6425.127718166999</v>
      </c>
    </row>
    <row r="375" spans="1:4" ht="13.5" thickBot="1">
      <c r="A375" s="109" t="s">
        <v>113</v>
      </c>
      <c r="B375" s="107"/>
      <c r="C375" s="107"/>
      <c r="D375" s="108"/>
    </row>
    <row r="376" spans="1:4" ht="12.75">
      <c r="A376" s="25" t="s">
        <v>28</v>
      </c>
      <c r="B376" s="91">
        <f>+F245*17.3%/3</f>
        <v>1928.3712355065002</v>
      </c>
      <c r="C376" s="91">
        <f>+F245*17.3%*2/3</f>
        <v>3856.7424710130003</v>
      </c>
      <c r="D376" s="92">
        <f>+F245*17.3%</f>
        <v>5785.113706519501</v>
      </c>
    </row>
    <row r="377" spans="1:4" ht="12.75">
      <c r="A377" s="46" t="s">
        <v>71</v>
      </c>
      <c r="B377" s="91">
        <f>+F246*17.3%/3</f>
        <v>2077.4121124999997</v>
      </c>
      <c r="C377" s="91">
        <f>+F246*17.3%*2/3</f>
        <v>4154.824224999999</v>
      </c>
      <c r="D377" s="92">
        <f>+F246*17.3%</f>
        <v>6232.2363374999995</v>
      </c>
    </row>
    <row r="378" spans="1:4" ht="13.5" thickBot="1">
      <c r="A378" s="36" t="s">
        <v>30</v>
      </c>
      <c r="B378" s="53">
        <f>+F247*17.3%/3</f>
        <v>2237.807879699</v>
      </c>
      <c r="C378" s="53">
        <f>+F247*17.3%*2/3</f>
        <v>4475.615759398</v>
      </c>
      <c r="D378" s="54">
        <f>+F247*17.3%</f>
        <v>6713.423639097</v>
      </c>
    </row>
    <row r="379" spans="1:4" ht="14.25" thickBot="1" thickTop="1">
      <c r="A379" s="10"/>
      <c r="B379" s="104"/>
      <c r="C379" s="104"/>
      <c r="D379" s="104"/>
    </row>
    <row r="380" spans="1:6" ht="14.25" thickBot="1" thickTop="1">
      <c r="A380" s="148" t="s">
        <v>99</v>
      </c>
      <c r="B380" s="169"/>
      <c r="C380" s="170"/>
      <c r="D380" s="171"/>
      <c r="E380" s="12"/>
      <c r="F380" s="12"/>
    </row>
    <row r="381" spans="1:6" ht="12.75">
      <c r="A381" s="122" t="s">
        <v>28</v>
      </c>
      <c r="B381" s="91">
        <f>+F250*17.3%/3</f>
        <v>1716.9542268245002</v>
      </c>
      <c r="C381" s="91">
        <f>+F250*17.3%*2/3</f>
        <v>3433.9084536490004</v>
      </c>
      <c r="D381" s="92">
        <f>+F250*17.3%</f>
        <v>5150.8626804735</v>
      </c>
      <c r="E381" s="12"/>
      <c r="F381" s="12"/>
    </row>
    <row r="382" spans="1:6" ht="12.75">
      <c r="A382" s="123" t="s">
        <v>71</v>
      </c>
      <c r="B382" s="91">
        <f>+F251*17.3%/3</f>
        <v>1906.3311149999997</v>
      </c>
      <c r="C382" s="91">
        <f>+F251*17.3%*2/3</f>
        <v>3812.6622299999995</v>
      </c>
      <c r="D382" s="92">
        <f>+F251*17.3%</f>
        <v>5718.993344999999</v>
      </c>
      <c r="E382" s="12"/>
      <c r="F382" s="12"/>
    </row>
    <row r="383" spans="1:6" ht="13.5" thickBot="1">
      <c r="A383" s="58" t="s">
        <v>29</v>
      </c>
      <c r="B383" s="53">
        <f>+F252*17.3%/3</f>
        <v>2141.709239389</v>
      </c>
      <c r="C383" s="53">
        <f>+F252*17.3%*2/3</f>
        <v>4283.418478778</v>
      </c>
      <c r="D383" s="54">
        <f>+F252*17.3%</f>
        <v>6425.127718166999</v>
      </c>
      <c r="E383" s="12"/>
      <c r="F383" s="12"/>
    </row>
    <row r="384" spans="1:6" ht="14.25" thickBot="1" thickTop="1">
      <c r="A384" s="181"/>
      <c r="B384" s="168"/>
      <c r="C384" s="12"/>
      <c r="D384" s="12"/>
      <c r="E384" s="12"/>
      <c r="F384" s="12"/>
    </row>
    <row r="385" spans="1:4" ht="14.25" thickBot="1" thickTop="1">
      <c r="A385" s="109" t="s">
        <v>81</v>
      </c>
      <c r="B385" s="93"/>
      <c r="C385" s="93"/>
      <c r="D385" s="94"/>
    </row>
    <row r="386" spans="1:4" ht="12.75">
      <c r="A386" s="90" t="s">
        <v>52</v>
      </c>
      <c r="B386" s="91">
        <f>+F255*17.3%/3</f>
        <v>1367.1571313075</v>
      </c>
      <c r="C386" s="91">
        <f>+F255*17.3%*2/3</f>
        <v>2734.314262615</v>
      </c>
      <c r="D386" s="92">
        <f>+F255*17.3%</f>
        <v>4101.4713939225</v>
      </c>
    </row>
    <row r="387" spans="1:4" ht="12.75">
      <c r="A387" s="46" t="s">
        <v>53</v>
      </c>
      <c r="B387" s="91">
        <f>+F256*17.3%/3</f>
        <v>1456.8475662539997</v>
      </c>
      <c r="C387" s="91">
        <f>+F256*17.3%*2/3</f>
        <v>2913.6951325079995</v>
      </c>
      <c r="D387" s="92">
        <f>+F256*17.3%</f>
        <v>4370.542698761999</v>
      </c>
    </row>
    <row r="388" spans="1:4" ht="12.75">
      <c r="A388" s="25" t="s">
        <v>54</v>
      </c>
      <c r="B388" s="209">
        <f>+F257*17.3%/3</f>
        <v>1592.0259944214997</v>
      </c>
      <c r="C388" s="209">
        <f>+F257*17.3%*2/3</f>
        <v>3184.0519888429994</v>
      </c>
      <c r="D388" s="99">
        <f>+F257*17.3%</f>
        <v>4776.077983264499</v>
      </c>
    </row>
    <row r="389" spans="1:4" ht="13.5" thickBot="1">
      <c r="A389" s="180" t="s">
        <v>133</v>
      </c>
      <c r="B389" s="53">
        <f>+F258*17.3%/3</f>
        <v>1717.594558558</v>
      </c>
      <c r="C389" s="53">
        <f>+F258*17.3%*2/3</f>
        <v>3435.189117116</v>
      </c>
      <c r="D389" s="54">
        <f>+F258*17.3%</f>
        <v>5152.783675674</v>
      </c>
    </row>
    <row r="390" spans="1:4" ht="13.5" thickTop="1">
      <c r="A390" s="10"/>
      <c r="B390" s="104"/>
      <c r="C390" s="104"/>
      <c r="D390" s="104"/>
    </row>
    <row r="391" spans="1:3" ht="12.75">
      <c r="A391" t="s">
        <v>10</v>
      </c>
      <c r="C391" s="167">
        <f>+E$17</f>
        <v>101.7162</v>
      </c>
    </row>
    <row r="392" ht="13.5" thickBot="1">
      <c r="C392" s="167"/>
    </row>
    <row r="393" spans="1:6" ht="13.5" thickTop="1">
      <c r="A393" s="17">
        <f>+A78</f>
        <v>2014</v>
      </c>
      <c r="B393" s="18" t="s">
        <v>68</v>
      </c>
      <c r="C393" s="19"/>
      <c r="D393" s="20"/>
      <c r="E393" s="20"/>
      <c r="F393" s="28" t="str">
        <f>+F78</f>
        <v>1. april 2014</v>
      </c>
    </row>
    <row r="394" spans="1:6" ht="12.75">
      <c r="A394" s="212"/>
      <c r="B394" s="259" t="s">
        <v>15</v>
      </c>
      <c r="C394" s="260"/>
      <c r="D394" s="261"/>
      <c r="E394" s="210"/>
      <c r="F394" s="211"/>
    </row>
    <row r="395" spans="1:6" ht="13.5" thickBot="1">
      <c r="A395" s="213"/>
      <c r="B395" s="225" t="s">
        <v>18</v>
      </c>
      <c r="C395" s="225" t="s">
        <v>19</v>
      </c>
      <c r="D395" s="225" t="s">
        <v>48</v>
      </c>
      <c r="E395" s="11"/>
      <c r="F395" s="188"/>
    </row>
    <row r="396" spans="1:4" ht="14.25" thickBot="1" thickTop="1">
      <c r="A396" s="106" t="s">
        <v>109</v>
      </c>
      <c r="B396" s="93"/>
      <c r="C396" s="93"/>
      <c r="D396" s="94"/>
    </row>
    <row r="397" spans="1:4" ht="12.75">
      <c r="A397" s="57" t="s">
        <v>107</v>
      </c>
      <c r="B397" s="91">
        <f>+F274*17.3%/3</f>
        <v>91.8949358</v>
      </c>
      <c r="C397" s="91">
        <f>+F274*17.3%*2/3</f>
        <v>183.7898716</v>
      </c>
      <c r="D397" s="92">
        <f>+F274*17.3%</f>
        <v>275.6848074</v>
      </c>
    </row>
    <row r="398" spans="1:4" ht="13.5" thickBot="1">
      <c r="A398" s="58" t="s">
        <v>108</v>
      </c>
      <c r="B398" s="53">
        <f>+F275*17.3%/3</f>
        <v>94.33895005000001</v>
      </c>
      <c r="C398" s="53">
        <f>+F275*17.3%*2/3</f>
        <v>188.67790010000002</v>
      </c>
      <c r="D398" s="54">
        <f>+F275*17.3%</f>
        <v>283.01685015000004</v>
      </c>
    </row>
    <row r="399" spans="1:6" ht="14.25" thickBot="1" thickTop="1">
      <c r="A399" s="11"/>
      <c r="B399" s="11"/>
      <c r="C399" s="11"/>
      <c r="D399" s="11"/>
      <c r="E399" s="10"/>
      <c r="F399" s="10"/>
    </row>
    <row r="400" spans="1:4" ht="14.25" thickBot="1" thickTop="1">
      <c r="A400" s="152" t="s">
        <v>72</v>
      </c>
      <c r="B400" s="93"/>
      <c r="C400" s="150"/>
      <c r="D400" s="214"/>
    </row>
    <row r="401" spans="1:4" ht="12.75">
      <c r="A401" s="122" t="s">
        <v>73</v>
      </c>
      <c r="B401" s="91">
        <f aca="true" t="shared" si="27" ref="B401:B408">+F278*17.3%/3</f>
        <v>4.8880285</v>
      </c>
      <c r="C401" s="91">
        <f aca="true" t="shared" si="28" ref="C401:C408">+F278*17.3%*2/3</f>
        <v>9.776057</v>
      </c>
      <c r="D401" s="92">
        <f aca="true" t="shared" si="29" ref="D401:D408">+F278*17.3%</f>
        <v>14.6640855</v>
      </c>
    </row>
    <row r="402" spans="1:4" ht="12.75">
      <c r="A402" s="123" t="s">
        <v>74</v>
      </c>
      <c r="B402" s="91">
        <f t="shared" si="27"/>
        <v>4.8880285</v>
      </c>
      <c r="C402" s="91">
        <f t="shared" si="28"/>
        <v>9.776057</v>
      </c>
      <c r="D402" s="92">
        <f t="shared" si="29"/>
        <v>14.6640855</v>
      </c>
    </row>
    <row r="403" spans="1:4" ht="12.75">
      <c r="A403" s="123" t="s">
        <v>75</v>
      </c>
      <c r="B403" s="91">
        <f t="shared" si="27"/>
        <v>4.8880285</v>
      </c>
      <c r="C403" s="91">
        <f t="shared" si="28"/>
        <v>9.776057</v>
      </c>
      <c r="D403" s="92">
        <f t="shared" si="29"/>
        <v>14.6640855</v>
      </c>
    </row>
    <row r="404" spans="1:4" ht="12.75">
      <c r="A404" s="123" t="s">
        <v>76</v>
      </c>
      <c r="B404" s="91">
        <f t="shared" si="27"/>
        <v>4.8880285</v>
      </c>
      <c r="C404" s="91">
        <f t="shared" si="28"/>
        <v>9.776057</v>
      </c>
      <c r="D404" s="92">
        <f t="shared" si="29"/>
        <v>14.6640855</v>
      </c>
    </row>
    <row r="405" spans="1:4" ht="12.75">
      <c r="A405" s="123" t="s">
        <v>77</v>
      </c>
      <c r="B405" s="91">
        <f t="shared" si="27"/>
        <v>4.8880285</v>
      </c>
      <c r="C405" s="91">
        <f t="shared" si="28"/>
        <v>9.776057</v>
      </c>
      <c r="D405" s="92">
        <f t="shared" si="29"/>
        <v>14.6640855</v>
      </c>
    </row>
    <row r="406" spans="1:4" ht="12.75">
      <c r="A406" s="123" t="s">
        <v>78</v>
      </c>
      <c r="B406" s="91">
        <f t="shared" si="27"/>
        <v>4.8880285</v>
      </c>
      <c r="C406" s="91">
        <f t="shared" si="28"/>
        <v>9.776057</v>
      </c>
      <c r="D406" s="92">
        <f t="shared" si="29"/>
        <v>14.6640855</v>
      </c>
    </row>
    <row r="407" spans="1:4" ht="12.75">
      <c r="A407" s="123" t="s">
        <v>79</v>
      </c>
      <c r="B407" s="91">
        <f t="shared" si="27"/>
        <v>4.8880285</v>
      </c>
      <c r="C407" s="91">
        <f t="shared" si="28"/>
        <v>9.776057</v>
      </c>
      <c r="D407" s="92">
        <f t="shared" si="29"/>
        <v>14.6640855</v>
      </c>
    </row>
    <row r="408" spans="1:4" ht="13.5" thickBot="1">
      <c r="A408" s="124" t="s">
        <v>80</v>
      </c>
      <c r="B408" s="53">
        <f t="shared" si="27"/>
        <v>4.8880285</v>
      </c>
      <c r="C408" s="53">
        <f t="shared" si="28"/>
        <v>9.776057</v>
      </c>
      <c r="D408" s="54">
        <f t="shared" si="29"/>
        <v>14.6640855</v>
      </c>
    </row>
    <row r="409" ht="14.25" thickBot="1" thickTop="1"/>
    <row r="410" spans="1:4" ht="14.25" thickBot="1" thickTop="1">
      <c r="A410" s="56" t="s">
        <v>87</v>
      </c>
      <c r="B410" s="93"/>
      <c r="C410" s="93"/>
      <c r="D410" s="94"/>
    </row>
    <row r="411" spans="1:4" ht="13.5" thickBot="1">
      <c r="A411" s="151" t="s">
        <v>3</v>
      </c>
      <c r="B411" s="126" t="s">
        <v>18</v>
      </c>
      <c r="C411" s="126" t="s">
        <v>19</v>
      </c>
      <c r="D411" s="127" t="s">
        <v>48</v>
      </c>
    </row>
    <row r="412" spans="1:4" ht="12.75">
      <c r="A412" s="120">
        <v>8</v>
      </c>
      <c r="B412" s="119">
        <f>+AN13/12</f>
        <v>939.1858333333333</v>
      </c>
      <c r="C412" s="119">
        <f>+AO13/12</f>
        <v>1878.3716666666667</v>
      </c>
      <c r="D412" s="121">
        <f>+(AN13+AO13)/12</f>
        <v>2817.5575000000003</v>
      </c>
    </row>
    <row r="413" spans="1:4" ht="12.75">
      <c r="A413" s="40">
        <f>+A412+1</f>
        <v>9</v>
      </c>
      <c r="B413" s="49">
        <f>+AN14/12</f>
        <v>954.9058333333334</v>
      </c>
      <c r="C413" s="49">
        <f>+AO14/12</f>
        <v>1909.8116666666667</v>
      </c>
      <c r="D413" s="50">
        <f>+(AN14+AO14)/12</f>
        <v>2864.7175</v>
      </c>
    </row>
    <row r="414" spans="1:4" ht="12.75">
      <c r="A414" s="40">
        <f aca="true" t="shared" si="30" ref="A414:A442">+A413+1</f>
        <v>10</v>
      </c>
      <c r="B414" s="49">
        <f>+AN15/12</f>
        <v>971.0508333333333</v>
      </c>
      <c r="C414" s="49">
        <f>+AO15/12</f>
        <v>1942.1016666666667</v>
      </c>
      <c r="D414" s="50">
        <f>+(AN15+AO15)/12</f>
        <v>2913.1525</v>
      </c>
    </row>
    <row r="415" spans="1:4" ht="12.75">
      <c r="A415" s="40">
        <f t="shared" si="30"/>
        <v>11</v>
      </c>
      <c r="B415" s="49">
        <f>+AN16/12</f>
        <v>987.6458333333334</v>
      </c>
      <c r="C415" s="49">
        <f>+AO16/12</f>
        <v>1975.2916666666667</v>
      </c>
      <c r="D415" s="50">
        <f>+(AN16+AO16)/12</f>
        <v>2962.9375</v>
      </c>
    </row>
    <row r="416" spans="1:4" ht="12.75">
      <c r="A416" s="40">
        <f t="shared" si="30"/>
        <v>12</v>
      </c>
      <c r="B416" s="49">
        <f>+AN17/12</f>
        <v>1004.695</v>
      </c>
      <c r="C416" s="49">
        <f>+AO17/12</f>
        <v>2009.39</v>
      </c>
      <c r="D416" s="50">
        <f>+(AN17+AO17)/12</f>
        <v>3014.0850000000005</v>
      </c>
    </row>
    <row r="417" spans="1:4" ht="12.75">
      <c r="A417" s="40">
        <f t="shared" si="30"/>
        <v>13</v>
      </c>
      <c r="B417" s="49">
        <f>+AN18/12</f>
        <v>1022.2141666666666</v>
      </c>
      <c r="C417" s="49">
        <f>+AO18/12</f>
        <v>2044.4275</v>
      </c>
      <c r="D417" s="50">
        <f>+(AN18+AO18)/12</f>
        <v>3066.6416666666664</v>
      </c>
    </row>
    <row r="418" spans="1:4" ht="12.75">
      <c r="A418" s="40">
        <f t="shared" si="30"/>
        <v>14</v>
      </c>
      <c r="B418" s="49">
        <f>+AN19/12</f>
        <v>1040.2166666666667</v>
      </c>
      <c r="C418" s="49">
        <f>+AO19/12</f>
        <v>2080.4325</v>
      </c>
      <c r="D418" s="50">
        <f>+(AN19+AO19)/12</f>
        <v>3120.6491666666666</v>
      </c>
    </row>
    <row r="419" spans="1:4" ht="12.75">
      <c r="A419" s="40">
        <f t="shared" si="30"/>
        <v>15</v>
      </c>
      <c r="B419" s="49">
        <f>+AN20/12</f>
        <v>1058.7075</v>
      </c>
      <c r="C419" s="49">
        <f>+AO20/12</f>
        <v>2117.4158333333335</v>
      </c>
      <c r="D419" s="50">
        <f>+(AN20+AO20)/12</f>
        <v>3176.1233333333334</v>
      </c>
    </row>
    <row r="420" spans="1:4" ht="12.75">
      <c r="A420" s="40">
        <f t="shared" si="30"/>
        <v>16</v>
      </c>
      <c r="B420" s="49">
        <f>+AN21/12</f>
        <v>1077.7175</v>
      </c>
      <c r="C420" s="49">
        <f>+AO21/12</f>
        <v>2155.435</v>
      </c>
      <c r="D420" s="50">
        <f>+(AN21+AO21)/12</f>
        <v>3233.1525</v>
      </c>
    </row>
    <row r="421" spans="1:4" ht="12.75">
      <c r="A421" s="40">
        <f t="shared" si="30"/>
        <v>17</v>
      </c>
      <c r="B421" s="49">
        <f>+AN22/12</f>
        <v>1097.235</v>
      </c>
      <c r="C421" s="49">
        <f>+AO22/12</f>
        <v>2194.4708333333333</v>
      </c>
      <c r="D421" s="50">
        <f>+(AN22+AO22)/12</f>
        <v>3291.7058333333334</v>
      </c>
    </row>
    <row r="422" spans="1:4" ht="12.75">
      <c r="A422" s="40">
        <f t="shared" si="30"/>
        <v>18</v>
      </c>
      <c r="B422" s="49">
        <f>+AN23/12</f>
        <v>1117.3008333333335</v>
      </c>
      <c r="C422" s="49">
        <f>+AO23/12</f>
        <v>2234.601666666667</v>
      </c>
      <c r="D422" s="50">
        <f>+(AN23+AO23)/12</f>
        <v>3351.9025</v>
      </c>
    </row>
    <row r="423" spans="1:4" ht="12.75">
      <c r="A423" s="40">
        <f t="shared" si="30"/>
        <v>19</v>
      </c>
      <c r="B423" s="49">
        <f>+AN24/12</f>
        <v>1137.9133333333332</v>
      </c>
      <c r="C423" s="49">
        <f>+AO24/12</f>
        <v>2275.8266666666664</v>
      </c>
      <c r="D423" s="50">
        <f>+(AN24+AO24)/12</f>
        <v>3413.74</v>
      </c>
    </row>
    <row r="424" spans="1:4" ht="12.75">
      <c r="A424" s="40">
        <f t="shared" si="30"/>
        <v>20</v>
      </c>
      <c r="B424" s="49">
        <f>+AN25/12</f>
        <v>1159.0983333333334</v>
      </c>
      <c r="C424" s="49">
        <f>+AO25/12</f>
        <v>2318.1966666666667</v>
      </c>
      <c r="D424" s="50">
        <f>+(AN25+AO25)/12</f>
        <v>3477.295</v>
      </c>
    </row>
    <row r="425" spans="1:4" ht="12.75">
      <c r="A425" s="40">
        <f t="shared" si="30"/>
        <v>21</v>
      </c>
      <c r="B425" s="49">
        <f>+AN26/12</f>
        <v>1180.8691666666666</v>
      </c>
      <c r="C425" s="49">
        <f>+AO26/12</f>
        <v>2361.7391666666667</v>
      </c>
      <c r="D425" s="50">
        <f>+(AN26+AO26)/12</f>
        <v>3542.6083333333336</v>
      </c>
    </row>
    <row r="426" spans="1:4" ht="12.75">
      <c r="A426" s="40">
        <f t="shared" si="30"/>
        <v>22</v>
      </c>
      <c r="B426" s="49">
        <f>+AN27/12</f>
        <v>1202.6208333333334</v>
      </c>
      <c r="C426" s="49">
        <f>+AO27/12</f>
        <v>2405.2425</v>
      </c>
      <c r="D426" s="50">
        <f>+(AN27+AO27)/12</f>
        <v>3607.8633333333332</v>
      </c>
    </row>
    <row r="427" spans="1:4" ht="12.75">
      <c r="A427" s="40">
        <f t="shared" si="30"/>
        <v>23</v>
      </c>
      <c r="B427" s="49">
        <f>+AN28/12</f>
        <v>1224.3191666666667</v>
      </c>
      <c r="C427" s="49">
        <f>+AO28/12</f>
        <v>2448.6383333333333</v>
      </c>
      <c r="D427" s="50">
        <f>+(AN28+AO28)/12</f>
        <v>3672.9575</v>
      </c>
    </row>
    <row r="428" spans="1:4" ht="12.75">
      <c r="A428" s="40">
        <f t="shared" si="30"/>
        <v>24</v>
      </c>
      <c r="B428" s="49">
        <f>+AN29/12</f>
        <v>1246.6333333333334</v>
      </c>
      <c r="C428" s="49">
        <f>+AO29/12</f>
        <v>2493.2658333333334</v>
      </c>
      <c r="D428" s="50">
        <f>+(AN29+AO29)/12</f>
        <v>3739.8991666666666</v>
      </c>
    </row>
    <row r="429" spans="1:4" ht="12.75">
      <c r="A429" s="40">
        <f t="shared" si="30"/>
        <v>25</v>
      </c>
      <c r="B429" s="49">
        <f>+AN30/12</f>
        <v>1269.5233333333333</v>
      </c>
      <c r="C429" s="49">
        <f>+AO30/12</f>
        <v>2539.0475</v>
      </c>
      <c r="D429" s="50">
        <f>+(AN30+AO30)/12</f>
        <v>3808.570833333333</v>
      </c>
    </row>
    <row r="430" spans="1:4" ht="12.75">
      <c r="A430" s="40">
        <f t="shared" si="30"/>
        <v>26</v>
      </c>
      <c r="B430" s="49">
        <f>+AN31/12</f>
        <v>1293.0249999999999</v>
      </c>
      <c r="C430" s="49">
        <f>+AO31/12</f>
        <v>2586.0508333333332</v>
      </c>
      <c r="D430" s="50">
        <f>+(AN31+AO31)/12</f>
        <v>3879.075833333334</v>
      </c>
    </row>
    <row r="431" spans="1:4" ht="12.75">
      <c r="A431" s="40">
        <f t="shared" si="30"/>
        <v>27</v>
      </c>
      <c r="B431" s="49">
        <f>+AN32/12</f>
        <v>1317.1283333333333</v>
      </c>
      <c r="C431" s="49">
        <f>+AO32/12</f>
        <v>2634.2566666666667</v>
      </c>
      <c r="D431" s="50">
        <f>+(AN32+AO32)/12</f>
        <v>3951.385</v>
      </c>
    </row>
    <row r="432" spans="1:4" ht="12.75">
      <c r="A432" s="40">
        <f t="shared" si="30"/>
        <v>28</v>
      </c>
      <c r="B432" s="49">
        <f>+AN33/12</f>
        <v>1341.8716666666667</v>
      </c>
      <c r="C432" s="49">
        <f>+AO33/12</f>
        <v>2683.7425</v>
      </c>
      <c r="D432" s="50">
        <f>+(AN33+AO33)/12</f>
        <v>4025.6141666666663</v>
      </c>
    </row>
    <row r="433" spans="1:4" ht="12.75">
      <c r="A433" s="40">
        <f t="shared" si="30"/>
        <v>29</v>
      </c>
      <c r="B433" s="49">
        <f>+AN34/12</f>
        <v>1367.255</v>
      </c>
      <c r="C433" s="49">
        <f>+AO34/12</f>
        <v>2734.51</v>
      </c>
      <c r="D433" s="50">
        <f>+(AN34+AO34)/12</f>
        <v>4101.765</v>
      </c>
    </row>
    <row r="434" spans="1:4" ht="12.75">
      <c r="A434" s="40">
        <f t="shared" si="30"/>
        <v>30</v>
      </c>
      <c r="B434" s="49">
        <f>+AN35/12</f>
        <v>1393.3083333333334</v>
      </c>
      <c r="C434" s="49">
        <f>+AO35/12</f>
        <v>2786.6158333333333</v>
      </c>
      <c r="D434" s="50">
        <f>+(AN35+AO35)/12</f>
        <v>4179.924166666667</v>
      </c>
    </row>
    <row r="435" spans="1:4" ht="12.75">
      <c r="A435" s="40">
        <f t="shared" si="30"/>
        <v>31</v>
      </c>
      <c r="B435" s="49">
        <f>+AN36/12</f>
        <v>1420.0358333333334</v>
      </c>
      <c r="C435" s="49">
        <f>+AO36/12</f>
        <v>2840.0716666666667</v>
      </c>
      <c r="D435" s="50">
        <f>+(AN36+AO36)/12</f>
        <v>4260.1075</v>
      </c>
    </row>
    <row r="436" spans="1:4" ht="12.75">
      <c r="A436" s="40">
        <f t="shared" si="30"/>
        <v>32</v>
      </c>
      <c r="B436" s="49">
        <f>+AN37/12</f>
        <v>1447.4724999999999</v>
      </c>
      <c r="C436" s="49">
        <f>+AO37/12</f>
        <v>2894.9449999999997</v>
      </c>
      <c r="D436" s="50">
        <f>+(AN37+AO37)/12</f>
        <v>4342.4175</v>
      </c>
    </row>
    <row r="437" spans="1:4" ht="12.75">
      <c r="A437" s="40">
        <f t="shared" si="30"/>
        <v>33</v>
      </c>
      <c r="B437" s="49">
        <f>+AN38/12</f>
        <v>1475.6033333333335</v>
      </c>
      <c r="C437" s="49">
        <f>+AO38/12</f>
        <v>2951.2058333333334</v>
      </c>
      <c r="D437" s="50">
        <f>+(AN38+AO38)/12</f>
        <v>4426.809166666667</v>
      </c>
    </row>
    <row r="438" spans="1:4" ht="12.75">
      <c r="A438" s="40">
        <f t="shared" si="30"/>
        <v>34</v>
      </c>
      <c r="B438" s="49">
        <f>+AN39/12</f>
        <v>1504.4866666666667</v>
      </c>
      <c r="C438" s="49">
        <f>+AO39/12</f>
        <v>3008.9725</v>
      </c>
      <c r="D438" s="50">
        <f>+(AN39+AO39)/12</f>
        <v>4513.4591666666665</v>
      </c>
    </row>
    <row r="439" spans="1:4" ht="12.75">
      <c r="A439" s="40">
        <f t="shared" si="30"/>
        <v>35</v>
      </c>
      <c r="B439" s="49">
        <f>+AN40/12</f>
        <v>1534.1274999999998</v>
      </c>
      <c r="C439" s="49">
        <f>+AO40/12</f>
        <v>3068.2549999999997</v>
      </c>
      <c r="D439" s="50">
        <f>+(AN40+AO40)/12</f>
        <v>4602.3825</v>
      </c>
    </row>
    <row r="440" spans="1:4" ht="12.75">
      <c r="A440" s="40">
        <f t="shared" si="30"/>
        <v>36</v>
      </c>
      <c r="B440" s="49">
        <f>+AN41/12</f>
        <v>1564.5308333333332</v>
      </c>
      <c r="C440" s="49">
        <f>+AO41/12</f>
        <v>3129.0616666666665</v>
      </c>
      <c r="D440" s="50">
        <f>+(AN41+AO41)/12</f>
        <v>4693.5925</v>
      </c>
    </row>
    <row r="441" spans="1:4" ht="12.75">
      <c r="A441" s="40">
        <f t="shared" si="30"/>
        <v>37</v>
      </c>
      <c r="B441" s="49">
        <f>+AN42/12</f>
        <v>1595.7308333333333</v>
      </c>
      <c r="C441" s="49">
        <f>+AO42/12</f>
        <v>3191.4625</v>
      </c>
      <c r="D441" s="50">
        <f>+(AN42+AO42)/12</f>
        <v>4787.193333333334</v>
      </c>
    </row>
    <row r="442" spans="1:4" ht="12.75">
      <c r="A442" s="40">
        <f t="shared" si="30"/>
        <v>38</v>
      </c>
      <c r="B442" s="49">
        <f>+AN43/12</f>
        <v>1628.3441666666668</v>
      </c>
      <c r="C442" s="49">
        <f>+AO43/12</f>
        <v>3256.6883333333335</v>
      </c>
      <c r="D442" s="50">
        <f>+(AN43+AO43)/12</f>
        <v>4885.0325</v>
      </c>
    </row>
    <row r="443" spans="1:4" ht="12.75">
      <c r="A443" s="40">
        <f>+A442+1</f>
        <v>39</v>
      </c>
      <c r="B443" s="49">
        <f>+AN44/12</f>
        <v>1661.8808333333334</v>
      </c>
      <c r="C443" s="49">
        <f>+AO44/12</f>
        <v>3323.7616666666668</v>
      </c>
      <c r="D443" s="50">
        <f>+(AN44+AO44)/12</f>
        <v>4985.6425</v>
      </c>
    </row>
    <row r="444" spans="1:4" ht="12.75">
      <c r="A444" s="40">
        <f>+A443+1</f>
        <v>40</v>
      </c>
      <c r="B444" s="49">
        <f>+AN45/12</f>
        <v>1696.2825</v>
      </c>
      <c r="C444" s="49">
        <f>+AO45/12</f>
        <v>3392.5658333333336</v>
      </c>
      <c r="D444" s="50">
        <f>+(AN45+AO45)/12</f>
        <v>5088.848333333333</v>
      </c>
    </row>
    <row r="445" spans="1:4" ht="12.75">
      <c r="A445" s="40">
        <f>+A444+1</f>
        <v>41</v>
      </c>
      <c r="B445" s="49">
        <f>+AN46/12</f>
        <v>1731.5841666666665</v>
      </c>
      <c r="C445" s="49">
        <f>+AO46/12</f>
        <v>3463.168333333333</v>
      </c>
      <c r="D445" s="50">
        <f>+(AN46+AO46)/12</f>
        <v>5194.7525</v>
      </c>
    </row>
    <row r="446" spans="1:4" ht="13.5" thickBot="1">
      <c r="A446" s="42">
        <f>+A445+1</f>
        <v>42</v>
      </c>
      <c r="B446" s="53">
        <f>+AN47/12</f>
        <v>1767.7991666666667</v>
      </c>
      <c r="C446" s="53">
        <f>+AO47/12</f>
        <v>3535.599166666667</v>
      </c>
      <c r="D446" s="54">
        <f>+(AN47+AO47)/12</f>
        <v>5303.3983333333335</v>
      </c>
    </row>
    <row r="447" spans="1:3" ht="13.5" thickTop="1">
      <c r="A447" t="s">
        <v>10</v>
      </c>
      <c r="C447" s="167">
        <f>+E$17</f>
        <v>101.7162</v>
      </c>
    </row>
  </sheetData>
  <sheetProtection/>
  <mergeCells count="12">
    <mergeCell ref="A39:F39"/>
    <mergeCell ref="A43:F43"/>
    <mergeCell ref="A41:F41"/>
    <mergeCell ref="A259:B260"/>
    <mergeCell ref="C301:F301"/>
    <mergeCell ref="C302:D302"/>
    <mergeCell ref="E302:F302"/>
    <mergeCell ref="C259:F259"/>
    <mergeCell ref="A328:C328"/>
    <mergeCell ref="A287:C287"/>
    <mergeCell ref="B394:D394"/>
    <mergeCell ref="B337:D337"/>
  </mergeCells>
  <printOptions/>
  <pageMargins left="0.7874015748031497" right="0.7874015748031497" top="0.65" bottom="0.57" header="0" footer="0"/>
  <pageSetup fitToWidth="0" orientation="portrait" paperSize="9" r:id="rId2"/>
  <headerFooter alignWithMargins="0">
    <oddFooter>&amp;L&amp;D, &amp;T&amp;C&amp;8Side &amp;P af &amp;N&amp;R&amp;8JL</oddFooter>
  </headerFooter>
  <rowBreaks count="4" manualBreakCount="4">
    <brk id="127" max="5" man="1"/>
    <brk id="177" max="5" man="1"/>
    <brk id="226" max="5" man="1"/>
    <brk id="33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5.421875" style="0" customWidth="1"/>
  </cols>
  <sheetData>
    <row r="1" ht="15.75">
      <c r="A1" s="100" t="s">
        <v>66</v>
      </c>
    </row>
    <row r="2" s="165" customFormat="1" ht="12.75"/>
    <row r="3" spans="1:2" s="165" customFormat="1" ht="12.75">
      <c r="A3" s="165" t="s">
        <v>98</v>
      </c>
      <c r="B3" s="166">
        <v>100</v>
      </c>
    </row>
    <row r="4" spans="1:2" s="165" customFormat="1" ht="12.75">
      <c r="A4" s="165" t="s">
        <v>97</v>
      </c>
      <c r="B4" s="166">
        <v>101.8254</v>
      </c>
    </row>
    <row r="5" spans="1:2" ht="12.75">
      <c r="A5" t="s">
        <v>96</v>
      </c>
      <c r="B5" s="167">
        <v>103.3039</v>
      </c>
    </row>
    <row r="6" spans="1:2" ht="12.75">
      <c r="A6" t="s">
        <v>61</v>
      </c>
      <c r="B6" s="167">
        <v>104.8258</v>
      </c>
    </row>
    <row r="7" spans="1:2" ht="12.75">
      <c r="A7" t="s">
        <v>62</v>
      </c>
      <c r="B7" s="167">
        <v>105.7064</v>
      </c>
    </row>
    <row r="8" spans="1:2" ht="12.75">
      <c r="A8" t="s">
        <v>63</v>
      </c>
      <c r="B8" s="167">
        <v>106.2023</v>
      </c>
    </row>
    <row r="9" spans="1:2" ht="12.75">
      <c r="A9" t="s">
        <v>64</v>
      </c>
      <c r="B9" s="167">
        <v>109.4525</v>
      </c>
    </row>
    <row r="10" spans="1:2" ht="12.75">
      <c r="A10" t="s">
        <v>65</v>
      </c>
      <c r="B10" s="167">
        <v>110.6198</v>
      </c>
    </row>
    <row r="11" spans="1:2" ht="12.75">
      <c r="A11" t="s">
        <v>60</v>
      </c>
      <c r="B11" s="167">
        <v>111.7448</v>
      </c>
    </row>
    <row r="12" spans="1:2" ht="12.75">
      <c r="A12" t="s">
        <v>67</v>
      </c>
      <c r="B12" s="167">
        <v>113.4419</v>
      </c>
    </row>
    <row r="13" spans="1:2" ht="12.75">
      <c r="A13" t="s">
        <v>91</v>
      </c>
      <c r="B13" s="167">
        <v>115.4677</v>
      </c>
    </row>
    <row r="14" spans="1:2" ht="12.75">
      <c r="A14" t="s">
        <v>93</v>
      </c>
      <c r="B14" s="167">
        <v>116.2863</v>
      </c>
    </row>
    <row r="15" spans="1:2" ht="12.75">
      <c r="A15" t="s">
        <v>94</v>
      </c>
      <c r="B15" s="167">
        <v>118.3185</v>
      </c>
    </row>
    <row r="16" spans="1:2" ht="12.75">
      <c r="A16" t="s">
        <v>95</v>
      </c>
      <c r="B16" s="167">
        <v>119.4136</v>
      </c>
    </row>
    <row r="17" spans="1:2" ht="12.75">
      <c r="A17" t="s">
        <v>101</v>
      </c>
      <c r="B17" s="167">
        <v>121.7913</v>
      </c>
    </row>
    <row r="18" spans="1:2" ht="12.75">
      <c r="A18" t="s">
        <v>102</v>
      </c>
      <c r="B18" s="167">
        <v>126.364</v>
      </c>
    </row>
    <row r="19" spans="1:2" ht="12.75">
      <c r="A19" t="s">
        <v>103</v>
      </c>
      <c r="B19" s="167">
        <v>128.8628</v>
      </c>
    </row>
    <row r="20" spans="1:2" ht="12.75">
      <c r="A20" t="s">
        <v>115</v>
      </c>
      <c r="B20" s="167">
        <v>129.6544</v>
      </c>
    </row>
    <row r="21" spans="1:2" ht="12.75">
      <c r="A21" t="s">
        <v>116</v>
      </c>
      <c r="B21" s="167">
        <v>131.066</v>
      </c>
    </row>
    <row r="22" spans="1:2" ht="12.75">
      <c r="A22" s="165" t="s">
        <v>119</v>
      </c>
      <c r="B22" s="167">
        <v>100</v>
      </c>
    </row>
    <row r="23" spans="1:2" ht="12.75">
      <c r="A23" t="s">
        <v>117</v>
      </c>
      <c r="B23" s="167">
        <v>101.304</v>
      </c>
    </row>
    <row r="24" spans="1:2" ht="12.75">
      <c r="A24" t="s">
        <v>125</v>
      </c>
      <c r="B24" s="167">
        <v>101.304</v>
      </c>
    </row>
    <row r="25" spans="1:2" ht="12.75">
      <c r="A25" t="s">
        <v>124</v>
      </c>
      <c r="B25" s="167">
        <v>101.7162</v>
      </c>
    </row>
    <row r="26" ht="12.75">
      <c r="B26" s="167"/>
    </row>
    <row r="27" ht="12.75">
      <c r="B27" s="167"/>
    </row>
    <row r="28" ht="12.75">
      <c r="B28" s="167"/>
    </row>
    <row r="29" ht="12.75">
      <c r="B29" s="167"/>
    </row>
    <row r="30" ht="12.75">
      <c r="B30" s="167"/>
    </row>
    <row r="31" ht="12.75">
      <c r="B31" s="16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Kristiansen</dc:creator>
  <cp:keywords/>
  <dc:description/>
  <cp:lastModifiedBy>Mette Hjort Madsen</cp:lastModifiedBy>
  <cp:lastPrinted>2012-03-21T07:03:53Z</cp:lastPrinted>
  <dcterms:created xsi:type="dcterms:W3CDTF">2000-02-04T16:57:52Z</dcterms:created>
  <dcterms:modified xsi:type="dcterms:W3CDTF">2014-03-19T11:03:05Z</dcterms:modified>
  <cp:category/>
  <cp:version/>
  <cp:contentType/>
  <cp:contentStatus/>
</cp:coreProperties>
</file>