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efterskoleforeningen-my.sharepoint.com/personal/bn_efterskoleforeningen_dk/Documents/Skrivebord/"/>
    </mc:Choice>
  </mc:AlternateContent>
  <xr:revisionPtr revIDLastSave="18" documentId="8_{BF5131A8-F39B-47A1-BE77-228DE79EA7F5}" xr6:coauthVersionLast="47" xr6:coauthVersionMax="47" xr10:uidLastSave="{2AA4954A-34B4-4677-BCB7-B8A30F47DD40}"/>
  <bookViews>
    <workbookView xWindow="-120" yWindow="-120" windowWidth="29040" windowHeight="15720" xr2:uid="{00000000-000D-0000-FFFF-FFFF00000000}"/>
  </bookViews>
  <sheets>
    <sheet name="Løntabel 1. oktober 2023" sheetId="1" r:id="rId1"/>
    <sheet name="Reguleringsprocenter" sheetId="2" r:id="rId2"/>
  </sheets>
  <definedNames>
    <definedName name="_xlnm.Print_Area" localSheetId="0">'Løntabel 1. oktober 2023'!$A$1:$G$479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D317" i="1"/>
  <c r="C317" i="1"/>
  <c r="D319" i="1"/>
  <c r="D318" i="1"/>
  <c r="D316" i="1"/>
  <c r="E117" i="1" l="1"/>
  <c r="D338" i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<sst xmlns="http://schemas.openxmlformats.org/spreadsheetml/2006/main" count="317" uniqueCount="216">
  <si>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</si>
  <si>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</si>
  <si>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</si>
  <si>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</si>
  <si>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</si>
  <si>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</si>
  <si>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</si>
  <si>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</si>
  <si>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</si>
  <si>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</si>
  <si>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</si>
  <si>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</si>
  <si>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</si>
  <si>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</si>
  <si>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</si>
  <si>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</si>
  <si>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</si>
  <si>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</si>
  <si>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</si>
  <si>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</si>
  <si>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</si>
  <si>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</si>
  <si>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</si>
  <si>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</si>
  <si>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</si>
  <si>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</si>
  <si>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</si>
  <si>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</si>
  <si>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</si>
  <si>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</si>
  <si>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</si>
  <si>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</si>
  <si>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</si>
  <si>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</si>
  <si>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</si>
  <si>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</si>
  <si>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</si>
  <si>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</si>
  <si>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</si>
  <si>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</si>
  <si>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</si>
  <si>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</si>
  <si>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</si>
  <si>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</si>
  <si>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</si>
  <si>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</si>
  <si>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</si>
  <si>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</si>
  <si>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</si>
  <si>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</si>
  <si>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</si>
  <si>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</si>
  <si>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</si>
  <si>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</si>
  <si>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</si>
  <si>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</si>
  <si>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</si>
  <si>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</si>
  <si>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</si>
  <si>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</si>
  <si>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</si>
  <si>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</si>
  <si>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</si>
  <si>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</si>
  <si>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</si>
  <si>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</si>
  <si>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</si>
  <si>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</si>
  <si>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</si>
  <si>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</si>
  <si>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</si>
  <si>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</si>
  <si>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</si>
  <si>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</si>
  <si>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</si>
  <si>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</si>
  <si>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</si>
  <si>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</si>
  <si>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</si>
  <si>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</si>
  <si>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</si>
  <si>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</si>
  <si>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</si>
  <si>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</si>
  <si>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</si>
  <si>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</si>
  <si>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</si>
  <si>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</si>
  <si>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</si>
  <si>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</si>
  <si>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</si>
  <si>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</si>
  <si>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</si>
  <si>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</si>
  <si>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</si>
  <si>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</si>
  <si>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</si>
  <si>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</si>
  <si>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</si>
  <si>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</si>
  <si>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</si>
  <si>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</si>
  <si>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</si>
  <si>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</si>
  <si>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</si>
  <si>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</si>
  <si>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</si>
  <si>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</si>
  <si>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</si>
  <si>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</si>
  <si>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</si>
  <si>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</si>
  <si>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</si>
  <si>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</si>
  <si>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</si>
  <si>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</si>
  <si>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</si>
  <si>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</si>
  <si>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</si>
  <si>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</si>
  <si>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</si>
  <si>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</si>
  <si>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</si>
  <si>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</si>
  <si>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</si>
  <si>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</si>
  <si>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</si>
  <si>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</si>
  <si>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</si>
  <si>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</si>
  <si>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</si>
  <si>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</si>
  <si>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</si>
  <si>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</si>
  <si>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</si>
  <si>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</si>
  <si>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</si>
  <si>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</si>
  <si>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</si>
  <si>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</si>
  <si>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</si>
  <si>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</si>
  <si>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</si>
  <si>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</si>
  <si>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</si>
  <si>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</si>
  <si>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</si>
  <si>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</si>
  <si>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</si>
  <si>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</si>
  <si>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</si>
  <si>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</si>
  <si>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</si>
  <si>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</si>
  <si>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</si>
  <si>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</si>
  <si>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</si>
  <si>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</si>
  <si>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</si>
  <si>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</si>
  <si>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</si>
  <si>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</si>
  <si>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</si>
  <si>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</si>
  <si>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</si>
  <si>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</si>
  <si>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</si>
  <si>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</si>
  <si>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</si>
  <si>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</si>
  <si>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</si>
  <si>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</si>
  <si>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</si>
  <si>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</si>
  <si>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</si>
  <si>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</si>
  <si>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</si>
  <si>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</si>
  <si>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</si>
  <si>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</si>
  <si>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</si>
  <si>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</si>
  <si>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</si>
  <si>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</si>
  <si>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</si>
  <si>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</si>
  <si>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</si>
  <si>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</si>
  <si>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</si>
  <si>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</si>
  <si>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</si>
  <si>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</si>
  <si>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</si>
  <si>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</si>
  <si>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</si>
  <si>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</si>
  <si>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</si>
  <si>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</si>
  <si>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</si>
  <si>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</si>
  <si>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</si>
  <si>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</si>
  <si>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</si>
  <si>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</si>
  <si>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</si>
  <si>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</si>
  <si>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</si>
  <si>
    <t>1. april 2020</t>
  </si>
  <si>
    <t>1. februar 2021</t>
  </si>
  <si>
    <t>1. april 2021</t>
  </si>
  <si>
    <t>1. oktober 2021</t>
  </si>
  <si>
    <t>1. april 2022</t>
  </si>
  <si>
    <t>1. oktober 2022</t>
  </si>
  <si>
    <t>1. april 2023</t>
  </si>
  <si>
    <t>1. oktober 2023</t>
  </si>
  <si>
    <t>1.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</si>
</sst>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  <family val="1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  <font>
      <sz val="9"/>
      <color rgb="FF3435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96">
    <xf numFmtId="0" fontId="0" fillId="0" borderId="0" xfId="0"/>
    <xf numFmtId="0" fontId="3" fillId="0" borderId="1" xfId="3" applyBorder="1" applyAlignment="1">
      <alignment horizontal="center"/>
    </xf>
    <xf numFmtId="0" fontId="3" fillId="0" borderId="2" xfId="3" applyBorder="1" applyAlignment="1">
      <alignment horizontal="center"/>
    </xf>
    <xf numFmtId="0" fontId="3" fillId="0" borderId="3" xfId="3" applyBorder="1" applyAlignment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6" xfId="0" applyBorder="1"/>
    <xf numFmtId="4" fontId="0" fillId="0" borderId="0" xfId="0" applyNumberFormat="1"/>
    <xf numFmtId="4" fontId="0" fillId="0" borderId="9" xfId="0" applyNumberFormat="1" applyBorder="1"/>
    <xf numFmtId="0" fontId="3" fillId="0" borderId="8" xfId="3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>
      <alignment horizontal="center"/>
    </xf>
    <xf numFmtId="0" fontId="3" fillId="0" borderId="12" xfId="3" applyBorder="1" applyAlignment="1">
      <alignment horizontal="center"/>
    </xf>
    <xf numFmtId="0" fontId="3" fillId="0" borderId="13" xfId="3" applyBorder="1" applyAlignment="1">
      <alignment horizontal="center"/>
    </xf>
    <xf numFmtId="0" fontId="3" fillId="0" borderId="14" xfId="3" applyBorder="1" applyAlignment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7" fillId="0" borderId="33" xfId="0" applyFont="1" applyBorder="1"/>
    <xf numFmtId="0" fontId="0" fillId="0" borderId="28" xfId="0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Border="1"/>
    <xf numFmtId="0" fontId="3" fillId="0" borderId="40" xfId="3" applyBorder="1" applyAlignment="1">
      <alignment horizontal="center"/>
    </xf>
    <xf numFmtId="0" fontId="3" fillId="0" borderId="41" xfId="3" applyBorder="1" applyAlignment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>
      <alignment horizontal="center"/>
    </xf>
    <xf numFmtId="0" fontId="3" fillId="0" borderId="9" xfId="3" applyBorder="1" applyAlignment="1">
      <alignment horizontal="center"/>
    </xf>
    <xf numFmtId="0" fontId="3" fillId="0" borderId="42" xfId="3" applyBorder="1" applyAlignment="1">
      <alignment horizontal="center"/>
    </xf>
    <xf numFmtId="0" fontId="3" fillId="0" borderId="43" xfId="3" applyBorder="1" applyAlignment="1">
      <alignment horizontal="center"/>
    </xf>
    <xf numFmtId="0" fontId="3" fillId="0" borderId="44" xfId="3" applyBorder="1" applyAlignment="1">
      <alignment horizontal="center"/>
    </xf>
    <xf numFmtId="0" fontId="3" fillId="0" borderId="45" xfId="3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Font="1" applyBorder="1" applyAlignment="1">
      <alignment horizontal="right"/>
    </xf>
    <xf numFmtId="0" fontId="4" fillId="0" borderId="71" xfId="3" quotePrefix="1" applyFont="1" applyBorder="1" applyAlignment="1">
      <alignment horizontal="right"/>
    </xf>
    <xf numFmtId="0" fontId="8" fillId="0" borderId="57" xfId="0" applyFont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/>
    <xf numFmtId="4" fontId="0" fillId="0" borderId="60" xfId="0" applyNumberFormat="1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Border="1"/>
    <xf numFmtId="4" fontId="0" fillId="0" borderId="74" xfId="1" applyNumberFormat="1" applyFont="1" applyBorder="1"/>
    <xf numFmtId="0" fontId="4" fillId="0" borderId="78" xfId="3" applyFont="1" applyBorder="1" applyAlignment="1">
      <alignment horizontal="center"/>
    </xf>
    <xf numFmtId="0" fontId="4" fillId="0" borderId="79" xfId="3" applyFont="1" applyBorder="1" applyAlignment="1">
      <alignment horizontal="center"/>
    </xf>
    <xf numFmtId="0" fontId="7" fillId="0" borderId="55" xfId="0" applyFont="1" applyBorder="1"/>
    <xf numFmtId="0" fontId="1" fillId="0" borderId="80" xfId="0" quotePrefix="1" applyFont="1" applyBorder="1" applyAlignment="1">
      <alignment horizontal="right"/>
    </xf>
    <xf numFmtId="0" fontId="0" fillId="0" borderId="12" xfId="0" applyBorder="1"/>
    <xf numFmtId="0" fontId="7" fillId="0" borderId="80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Font="1" applyBorder="1" applyAlignment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1" xfId="2" applyNumberFormat="1" applyBorder="1" applyAlignment="1" applyProtection="1">
      <alignment horizontal="center"/>
    </xf>
    <xf numFmtId="4" fontId="3" fillId="0" borderId="82" xfId="2" applyNumberFormat="1" applyBorder="1" applyAlignment="1" applyProtection="1">
      <alignment horizontal="center"/>
    </xf>
    <xf numFmtId="4" fontId="2" fillId="3" borderId="81" xfId="2" applyNumberFormat="1" applyFont="1" applyFill="1" applyBorder="1" applyAlignment="1" applyProtection="1">
      <alignment horizontal="center"/>
    </xf>
    <xf numFmtId="4" fontId="3" fillId="3" borderId="81" xfId="2" applyNumberFormat="1" applyFill="1" applyBorder="1" applyAlignment="1" applyProtection="1">
      <alignment horizontal="center"/>
    </xf>
    <xf numFmtId="3" fontId="6" fillId="3" borderId="83" xfId="2" applyFont="1" applyFill="1" applyBorder="1" applyAlignment="1" applyProtection="1">
      <alignment horizontal="center"/>
    </xf>
    <xf numFmtId="0" fontId="0" fillId="3" borderId="0" xfId="0" applyFill="1"/>
    <xf numFmtId="3" fontId="0" fillId="0" borderId="84" xfId="0" applyNumberFormat="1" applyBorder="1"/>
    <xf numFmtId="3" fontId="0" fillId="0" borderId="85" xfId="0" applyNumberFormat="1" applyBorder="1"/>
    <xf numFmtId="3" fontId="0" fillId="0" borderId="86" xfId="0" applyNumberFormat="1" applyBorder="1"/>
    <xf numFmtId="40" fontId="0" fillId="0" borderId="28" xfId="1" applyFont="1" applyBorder="1"/>
    <xf numFmtId="0" fontId="10" fillId="2" borderId="87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3" fillId="0" borderId="0" xfId="2" applyFill="1" applyBorder="1" applyAlignment="1" applyProtection="1">
      <alignment horizontal="center"/>
    </xf>
    <xf numFmtId="3" fontId="6" fillId="0" borderId="0" xfId="2" applyFont="1" applyBorder="1" applyAlignment="1" applyProtection="1">
      <alignment horizontal="center"/>
    </xf>
    <xf numFmtId="0" fontId="0" fillId="0" borderId="0" xfId="0" applyAlignment="1">
      <alignment horizontal="center"/>
    </xf>
    <xf numFmtId="3" fontId="0" fillId="0" borderId="90" xfId="0" applyNumberFormat="1" applyBorder="1"/>
    <xf numFmtId="3" fontId="0" fillId="0" borderId="24" xfId="0" applyNumberFormat="1" applyBorder="1"/>
    <xf numFmtId="4" fontId="0" fillId="0" borderId="0" xfId="1" applyNumberFormat="1" applyFont="1" applyBorder="1"/>
    <xf numFmtId="0" fontId="3" fillId="0" borderId="30" xfId="3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4" fillId="0" borderId="95" xfId="3" applyFont="1" applyBorder="1" applyAlignment="1">
      <alignment horizontal="center"/>
    </xf>
    <xf numFmtId="0" fontId="4" fillId="0" borderId="96" xfId="3" applyFont="1" applyBorder="1" applyAlignment="1">
      <alignment horizontal="center"/>
    </xf>
    <xf numFmtId="0" fontId="3" fillId="0" borderId="96" xfId="3" applyBorder="1" applyAlignment="1">
      <alignment horizontal="center"/>
    </xf>
    <xf numFmtId="0" fontId="3" fillId="0" borderId="97" xfId="3" applyBorder="1" applyAlignment="1">
      <alignment horizontal="center"/>
    </xf>
    <xf numFmtId="0" fontId="4" fillId="0" borderId="93" xfId="3" applyFont="1" applyBorder="1" applyAlignment="1">
      <alignment horizontal="center"/>
    </xf>
    <xf numFmtId="0" fontId="3" fillId="0" borderId="93" xfId="3" applyBorder="1" applyAlignment="1">
      <alignment horizontal="center"/>
    </xf>
    <xf numFmtId="0" fontId="4" fillId="0" borderId="91" xfId="3" quotePrefix="1" applyFont="1" applyBorder="1" applyAlignment="1">
      <alignment horizontal="center"/>
    </xf>
    <xf numFmtId="0" fontId="4" fillId="0" borderId="75" xfId="3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>
      <alignment horizontal="center"/>
    </xf>
    <xf numFmtId="0" fontId="7" fillId="0" borderId="98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1" xfId="1" applyNumberFormat="1" applyFont="1" applyBorder="1"/>
    <xf numFmtId="0" fontId="0" fillId="0" borderId="102" xfId="0" applyBorder="1"/>
    <xf numFmtId="40" fontId="0" fillId="0" borderId="23" xfId="1" applyFont="1" applyBorder="1"/>
    <xf numFmtId="0" fontId="7" fillId="0" borderId="8" xfId="0" applyFont="1" applyBorder="1" applyAlignment="1">
      <alignment vertical="center"/>
    </xf>
    <xf numFmtId="0" fontId="14" fillId="0" borderId="6" xfId="0" applyFont="1" applyBorder="1"/>
    <xf numFmtId="0" fontId="14" fillId="0" borderId="103" xfId="0" applyFont="1" applyBorder="1"/>
    <xf numFmtId="4" fontId="0" fillId="0" borderId="104" xfId="0" applyNumberFormat="1" applyBorder="1"/>
    <xf numFmtId="4" fontId="0" fillId="0" borderId="105" xfId="1" applyNumberFormat="1" applyFont="1" applyBorder="1"/>
    <xf numFmtId="4" fontId="0" fillId="0" borderId="106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89" xfId="0" applyBorder="1" applyAlignment="1">
      <alignment horizontal="left" wrapText="1" indent="1"/>
    </xf>
    <xf numFmtId="0" fontId="14" fillId="0" borderId="91" xfId="0" applyFont="1" applyBorder="1" applyAlignment="1">
      <alignment horizontal="left" wrapText="1" indent="1"/>
    </xf>
    <xf numFmtId="3" fontId="0" fillId="0" borderId="88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4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>
      <alignment horizontal="center"/>
    </xf>
    <xf numFmtId="0" fontId="3" fillId="0" borderId="50" xfId="3" applyBorder="1" applyAlignment="1">
      <alignment horizontal="center"/>
    </xf>
    <xf numFmtId="0" fontId="4" fillId="0" borderId="71" xfId="3" quotePrefix="1" applyFont="1" applyBorder="1" applyAlignment="1">
      <alignment horizontal="center"/>
    </xf>
    <xf numFmtId="0" fontId="18" fillId="0" borderId="11" xfId="3" applyFont="1" applyBorder="1" applyAlignment="1">
      <alignment horizontal="left"/>
    </xf>
    <xf numFmtId="0" fontId="4" fillId="0" borderId="108" xfId="3" applyFont="1" applyBorder="1" applyAlignment="1">
      <alignment horizontal="center"/>
    </xf>
    <xf numFmtId="0" fontId="1" fillId="0" borderId="112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3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Alignment="1">
      <alignment horizontal="center" wrapText="1"/>
    </xf>
    <xf numFmtId="0" fontId="0" fillId="0" borderId="115" xfId="0" applyBorder="1" applyAlignment="1">
      <alignment horizontal="center" wrapText="1"/>
    </xf>
    <xf numFmtId="0" fontId="4" fillId="0" borderId="100" xfId="3" applyFont="1" applyBorder="1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>
      <alignment horizontal="center"/>
    </xf>
    <xf numFmtId="0" fontId="0" fillId="0" borderId="89" xfId="0" applyBorder="1" applyAlignment="1">
      <alignment horizontal="center"/>
    </xf>
    <xf numFmtId="0" fontId="3" fillId="0" borderId="89" xfId="3" applyBorder="1" applyAlignment="1">
      <alignment horizontal="center"/>
    </xf>
    <xf numFmtId="0" fontId="3" fillId="0" borderId="91" xfId="3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3" fillId="0" borderId="16" xfId="3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0" xfId="0" quotePrefix="1" applyBorder="1" applyAlignment="1">
      <alignment horizontal="right"/>
    </xf>
    <xf numFmtId="0" fontId="1" fillId="0" borderId="114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07" xfId="0" applyBorder="1" applyAlignment="1">
      <alignment horizontal="center" wrapText="1"/>
    </xf>
    <xf numFmtId="15" fontId="0" fillId="0" borderId="0" xfId="0" quotePrefix="1" applyNumberFormat="1"/>
    <xf numFmtId="15" fontId="0" fillId="0" borderId="0" xfId="0" applyNumberFormat="1"/>
    <xf numFmtId="0" fontId="22" fillId="0" borderId="0" xfId="0" applyFont="1" applyAlignment="1">
      <alignment horizontal="left" vertical="center" wrapText="1" indent="1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10" fontId="0" fillId="0" borderId="0" xfId="4" applyNumberFormat="1" applyFont="1"/>
  </cellXfs>
  <cellStyles count="5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  <cellStyle name="Pro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>
      <selection activeCell="C16" sqref="C16"/>
    </sheetView>
  </sheetViews>
  <sheetFormatPr defaultColWidth="9" defaultRowHeight="12.75" x14ac:dyDescent="0.2"/>
  <cols>
    <col min="1" max="1" width="18" customWidth="1"/>
    <col min="2" max="2" width="14" customWidth="1"/>
    <col min="3" max="3" width="13" customWidth="1"/>
    <col min="4" max="4" width="13.42578125" customWidth="1"/>
    <col min="5" max="5" width="12.85546875" customWidth="1"/>
    <col min="6" max="6" width="12.42578125" customWidth="1"/>
    <col min="8" max="11" width="9.42578125" bestFit="1" customWidth="1"/>
    <col min="28" max="28" width="10.42578125" customWidth="1"/>
    <col min="29" max="29" width="10.85546875" customWidth="1"/>
    <col min="30" max="30" width="11.5703125" customWidth="1"/>
    <col min="31" max="31" width="11.425781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5703125" bestFit="1" customWidth="1"/>
    <col min="38" max="38" width="11.5703125" bestFit="1" customWidth="1"/>
    <col min="40" max="40" width="13.5703125" bestFit="1" customWidth="1"/>
    <col min="41" max="41" width="11.5703125" bestFit="1" customWidth="1"/>
  </cols>
  <sheetData>
    <row r="1" spans="1:41" ht="15.75" x14ac:dyDescent="0.25">
      <c r="AA1" s="61" t="s">
        <v>44</v>
      </c>
      <c r="AK1" s="61" t="s">
        <v>45</v>
      </c>
    </row>
    <row r="2" spans="1:41" ht="20.25" thickBot="1" x14ac:dyDescent="0.4">
      <c r="A2" s="60" t="s">
        <v>120</v>
      </c>
      <c r="B2" s="60" t="str">
        <f>E18</f>
        <v>1. april 2024</v>
      </c>
      <c r="D2" s="60" t="s">
        <v>178</v>
      </c>
    </row>
    <row r="3" spans="1:41" ht="13.5" thickTop="1" x14ac:dyDescent="0.2">
      <c r="AA3" s="62">
        <v>2012</v>
      </c>
      <c r="AB3" s="199"/>
      <c r="AC3" s="200" t="s">
        <v>103</v>
      </c>
      <c r="AD3" s="201"/>
      <c r="AE3" s="201"/>
      <c r="AF3" s="201"/>
      <c r="AG3" s="202"/>
    </row>
    <row r="4" spans="1:41" x14ac:dyDescent="0.2">
      <c r="AA4" s="12"/>
      <c r="AB4" s="1"/>
      <c r="AC4" s="2"/>
      <c r="AD4" s="2" t="s">
        <v>0</v>
      </c>
      <c r="AE4" s="2"/>
      <c r="AF4" s="3"/>
      <c r="AG4" s="63" t="s">
        <v>1</v>
      </c>
    </row>
    <row r="5" spans="1:41" x14ac:dyDescent="0.2">
      <c r="AA5" s="64" t="s">
        <v>2</v>
      </c>
      <c r="AB5" s="4" t="s">
        <v>3</v>
      </c>
      <c r="AC5" s="4" t="s">
        <v>4</v>
      </c>
      <c r="AD5" s="4" t="s">
        <v>5</v>
      </c>
      <c r="AE5" s="4" t="s">
        <v>6</v>
      </c>
      <c r="AF5" s="4" t="s">
        <v>7</v>
      </c>
      <c r="AG5" s="65" t="s">
        <v>8</v>
      </c>
    </row>
    <row r="6" spans="1:41" x14ac:dyDescent="0.2">
      <c r="AA6" s="66">
        <v>1</v>
      </c>
      <c r="AB6" s="175"/>
      <c r="AC6" s="176"/>
      <c r="AD6" s="176"/>
      <c r="AE6" s="176"/>
      <c r="AF6" s="176"/>
      <c r="AG6" s="177"/>
      <c r="AH6" s="178" t="s">
        <v>101</v>
      </c>
    </row>
    <row r="7" spans="1:41" x14ac:dyDescent="0.2">
      <c r="AA7" s="66">
        <v>2</v>
      </c>
      <c r="AB7" s="176"/>
      <c r="AC7" s="176"/>
      <c r="AD7" s="176"/>
      <c r="AE7" s="176"/>
      <c r="AF7" s="176"/>
      <c r="AG7" s="177"/>
      <c r="AH7" s="147"/>
      <c r="AK7" t="s">
        <v>75</v>
      </c>
      <c r="AN7" t="s">
        <v>76</v>
      </c>
    </row>
    <row r="8" spans="1:41" ht="13.5" thickBot="1" x14ac:dyDescent="0.25">
      <c r="AA8" s="66">
        <v>3</v>
      </c>
      <c r="AB8" s="176"/>
      <c r="AC8" s="176"/>
      <c r="AD8" s="176"/>
      <c r="AE8" s="176"/>
      <c r="AF8" s="176"/>
      <c r="AG8" s="177"/>
      <c r="AH8" s="147"/>
    </row>
    <row r="9" spans="1:41" ht="13.5" thickTop="1" x14ac:dyDescent="0.2">
      <c r="AA9" s="66">
        <v>4</v>
      </c>
      <c r="AB9" s="176"/>
      <c r="AC9" s="176"/>
      <c r="AD9" s="176"/>
      <c r="AE9" s="176"/>
      <c r="AF9" s="176"/>
      <c r="AG9" s="177"/>
      <c r="AH9" s="147"/>
      <c r="AK9" s="68" t="s">
        <v>11</v>
      </c>
      <c r="AL9" s="69" t="s">
        <v>12</v>
      </c>
      <c r="AN9" s="68" t="s">
        <v>11</v>
      </c>
      <c r="AO9" s="69" t="s">
        <v>12</v>
      </c>
    </row>
    <row r="10" spans="1:41" x14ac:dyDescent="0.2">
      <c r="AA10" s="66">
        <v>5</v>
      </c>
      <c r="AB10" s="176"/>
      <c r="AC10" s="176"/>
      <c r="AD10" s="176"/>
      <c r="AE10" s="176"/>
      <c r="AF10" s="176"/>
      <c r="AG10" s="177"/>
      <c r="AH10" s="147"/>
      <c r="AK10" s="70" t="s">
        <v>15</v>
      </c>
      <c r="AL10" s="71" t="s">
        <v>15</v>
      </c>
      <c r="AN10" s="70" t="s">
        <v>15</v>
      </c>
      <c r="AO10" s="71" t="s">
        <v>15</v>
      </c>
    </row>
    <row r="11" spans="1:41" x14ac:dyDescent="0.2">
      <c r="AA11" s="66">
        <v>6</v>
      </c>
      <c r="AB11" s="176"/>
      <c r="AC11" s="176"/>
      <c r="AD11" s="176"/>
      <c r="AE11" s="176"/>
      <c r="AF11" s="176"/>
      <c r="AG11" s="177"/>
      <c r="AH11" s="147"/>
      <c r="AK11" s="72" t="s">
        <v>19</v>
      </c>
      <c r="AL11" s="73" t="s">
        <v>19</v>
      </c>
      <c r="AN11" s="72" t="s">
        <v>19</v>
      </c>
      <c r="AO11" s="73" t="s">
        <v>19</v>
      </c>
    </row>
    <row r="12" spans="1:41" x14ac:dyDescent="0.2">
      <c r="AA12" s="66">
        <v>7</v>
      </c>
      <c r="AB12" s="176"/>
      <c r="AC12" s="176"/>
      <c r="AD12" s="176"/>
      <c r="AE12" s="176"/>
      <c r="AF12" s="176"/>
      <c r="AG12" s="177"/>
      <c r="AH12" s="147"/>
      <c r="AK12" s="19"/>
      <c r="AL12" s="74"/>
    </row>
    <row r="13" spans="1:41" x14ac:dyDescent="0.2">
      <c r="AA13" s="66">
        <v>8</v>
      </c>
      <c r="AB13" s="173">
        <v>206396</v>
      </c>
      <c r="AC13" s="173">
        <v>210482</v>
      </c>
      <c r="AD13" s="173">
        <v>213311</v>
      </c>
      <c r="AE13" s="173">
        <v>217397</v>
      </c>
      <c r="AF13" s="173">
        <v>220226</v>
      </c>
      <c r="AG13" s="179">
        <v>192140</v>
      </c>
      <c r="AH13" s="186">
        <v>194645</v>
      </c>
      <c r="AI13" s="187">
        <f t="shared" ref="AI13:AI54" si="0">ROUND(AH13/1.01304,0)</f>
        <v>192140</v>
      </c>
      <c r="AK13" s="91">
        <f>ROUND(AG13*$E$17%*17.3%/3,2)</f>
        <v>13607.07</v>
      </c>
      <c r="AL13" s="42">
        <f>ROUND(AG13*$E$17%*17.3%*2/3,2)</f>
        <v>27214.14</v>
      </c>
      <c r="AN13" s="91">
        <f>ROUND(AG13*$E$17%*E$19%/3,2)</f>
        <v>13607.07</v>
      </c>
      <c r="AO13" s="42">
        <f>ROUND(AG13*$E$17%*E$19%*2/3,2)</f>
        <v>27214.14</v>
      </c>
    </row>
    <row r="14" spans="1:41" x14ac:dyDescent="0.2">
      <c r="AA14" s="66">
        <v>9</v>
      </c>
      <c r="AB14" s="173">
        <v>209829</v>
      </c>
      <c r="AC14" s="173">
        <v>214015</v>
      </c>
      <c r="AD14" s="173">
        <v>216916</v>
      </c>
      <c r="AE14" s="173">
        <v>221102</v>
      </c>
      <c r="AF14" s="173">
        <v>224002</v>
      </c>
      <c r="AG14" s="180">
        <v>195356</v>
      </c>
      <c r="AH14" s="186">
        <v>197903</v>
      </c>
      <c r="AI14" s="187">
        <f t="shared" si="0"/>
        <v>195356</v>
      </c>
      <c r="AK14" s="91">
        <f t="shared" ref="AK14:AK54" si="1">ROUND(AG14*$E$17%*17.3%/3,2)</f>
        <v>13834.82</v>
      </c>
      <c r="AL14" s="42">
        <f t="shared" ref="AL14:AL54" si="2">ROUND(AG14*$E$17%*17.3%*2/3,2)</f>
        <v>27669.65</v>
      </c>
      <c r="AN14" s="91">
        <f t="shared" ref="AN14:AN54" si="3">ROUND(AG14*$E$17%*E$19%/3,2)</f>
        <v>13834.82</v>
      </c>
      <c r="AO14" s="42">
        <f t="shared" ref="AO14:AO54" si="4">ROUND(AG14*$E$17%*E$19%*2/3,2)</f>
        <v>27669.65</v>
      </c>
    </row>
    <row r="15" spans="1:41" x14ac:dyDescent="0.2">
      <c r="AA15" s="66">
        <v>10</v>
      </c>
      <c r="AB15" s="173">
        <v>213353</v>
      </c>
      <c r="AC15" s="173">
        <v>217646</v>
      </c>
      <c r="AD15" s="173">
        <v>220617</v>
      </c>
      <c r="AE15" s="173">
        <v>224909</v>
      </c>
      <c r="AF15" s="173">
        <v>227882</v>
      </c>
      <c r="AG15" s="180">
        <v>198659</v>
      </c>
      <c r="AH15" s="186">
        <v>201250</v>
      </c>
      <c r="AI15" s="187">
        <f t="shared" si="0"/>
        <v>198659</v>
      </c>
      <c r="AK15" s="91">
        <f t="shared" si="1"/>
        <v>14068.74</v>
      </c>
      <c r="AL15" s="42">
        <f t="shared" si="2"/>
        <v>28137.48</v>
      </c>
      <c r="AN15" s="91">
        <f t="shared" si="3"/>
        <v>14068.74</v>
      </c>
      <c r="AO15" s="42">
        <f t="shared" si="4"/>
        <v>28137.48</v>
      </c>
    </row>
    <row r="16" spans="1:41" x14ac:dyDescent="0.2">
      <c r="AA16" s="66">
        <v>11</v>
      </c>
      <c r="AB16" s="173">
        <v>216134</v>
      </c>
      <c r="AC16" s="173">
        <v>220533</v>
      </c>
      <c r="AD16" s="173">
        <v>223579</v>
      </c>
      <c r="AE16" s="173">
        <v>227978</v>
      </c>
      <c r="AF16" s="173">
        <v>231023</v>
      </c>
      <c r="AG16" s="180">
        <v>202054</v>
      </c>
      <c r="AH16" s="186">
        <v>204689</v>
      </c>
      <c r="AI16" s="187">
        <f t="shared" si="0"/>
        <v>202054</v>
      </c>
      <c r="AK16" s="91">
        <f t="shared" si="1"/>
        <v>14309.17</v>
      </c>
      <c r="AL16" s="42">
        <f t="shared" si="2"/>
        <v>28618.33</v>
      </c>
      <c r="AN16" s="91">
        <f t="shared" si="3"/>
        <v>14309.17</v>
      </c>
      <c r="AO16" s="42">
        <f t="shared" si="4"/>
        <v>28618.33</v>
      </c>
    </row>
    <row r="17" spans="1:41" ht="19.5" x14ac:dyDescent="0.35">
      <c r="A17" s="60" t="s">
        <v>9</v>
      </c>
      <c r="E17">
        <v>122.80670000000001</v>
      </c>
      <c r="G17" s="291"/>
      <c r="AA17" s="66">
        <v>12</v>
      </c>
      <c r="AB17" s="173">
        <v>219855</v>
      </c>
      <c r="AC17" s="173">
        <v>224365</v>
      </c>
      <c r="AD17" s="173">
        <v>227489</v>
      </c>
      <c r="AE17" s="173">
        <v>231997</v>
      </c>
      <c r="AF17" s="173">
        <v>235119</v>
      </c>
      <c r="AG17" s="180">
        <v>205542</v>
      </c>
      <c r="AH17" s="186">
        <v>208222</v>
      </c>
      <c r="AI17" s="187">
        <f t="shared" si="0"/>
        <v>205542</v>
      </c>
      <c r="AK17" s="91">
        <f t="shared" si="1"/>
        <v>14556.18</v>
      </c>
      <c r="AL17" s="42">
        <f t="shared" si="2"/>
        <v>29112.36</v>
      </c>
      <c r="AN17" s="91">
        <f t="shared" si="3"/>
        <v>14556.18</v>
      </c>
      <c r="AO17" s="42">
        <f t="shared" si="4"/>
        <v>29112.36</v>
      </c>
    </row>
    <row r="18" spans="1:41" ht="20.25" thickBot="1" x14ac:dyDescent="0.4">
      <c r="A18" s="60" t="s">
        <v>43</v>
      </c>
      <c r="E18" s="183" t="s">
        <v>215</v>
      </c>
      <c r="AA18" s="66">
        <v>13</v>
      </c>
      <c r="AB18" s="173">
        <v>223681</v>
      </c>
      <c r="AC18" s="173">
        <v>228304</v>
      </c>
      <c r="AD18" s="173">
        <v>231504</v>
      </c>
      <c r="AE18" s="173">
        <v>236129</v>
      </c>
      <c r="AF18" s="173">
        <v>239328</v>
      </c>
      <c r="AG18" s="180">
        <v>209126</v>
      </c>
      <c r="AH18" s="186">
        <v>211853</v>
      </c>
      <c r="AI18" s="187">
        <f t="shared" si="0"/>
        <v>209126</v>
      </c>
      <c r="AK18" s="91">
        <f t="shared" si="1"/>
        <v>14810</v>
      </c>
      <c r="AL18" s="42">
        <f t="shared" si="2"/>
        <v>29619.99</v>
      </c>
      <c r="AN18" s="91">
        <f t="shared" si="3"/>
        <v>14810</v>
      </c>
      <c r="AO18" s="42">
        <f t="shared" si="4"/>
        <v>29619.99</v>
      </c>
    </row>
    <row r="19" spans="1:41" ht="20.25" thickBot="1" x14ac:dyDescent="0.4">
      <c r="A19" s="60" t="s">
        <v>79</v>
      </c>
      <c r="E19" s="134">
        <v>17.3</v>
      </c>
      <c r="AA19" s="66">
        <v>14</v>
      </c>
      <c r="AB19" s="173">
        <v>227611</v>
      </c>
      <c r="AC19" s="173">
        <v>232351</v>
      </c>
      <c r="AD19" s="173">
        <v>235632</v>
      </c>
      <c r="AE19" s="173">
        <v>240371</v>
      </c>
      <c r="AF19" s="173">
        <v>243652</v>
      </c>
      <c r="AG19" s="180">
        <v>212809</v>
      </c>
      <c r="AH19" s="186">
        <v>215584</v>
      </c>
      <c r="AI19" s="187">
        <f t="shared" si="0"/>
        <v>212809</v>
      </c>
      <c r="AK19" s="91">
        <f t="shared" si="1"/>
        <v>15070.82</v>
      </c>
      <c r="AL19" s="42">
        <f t="shared" si="2"/>
        <v>30141.64</v>
      </c>
      <c r="AN19" s="91">
        <f t="shared" si="3"/>
        <v>15070.82</v>
      </c>
      <c r="AO19" s="42">
        <f t="shared" si="4"/>
        <v>30141.64</v>
      </c>
    </row>
    <row r="20" spans="1:41" x14ac:dyDescent="0.2">
      <c r="D20" s="75"/>
      <c r="AA20" s="66">
        <v>15</v>
      </c>
      <c r="AB20" s="173">
        <v>231649</v>
      </c>
      <c r="AC20" s="173">
        <v>236507</v>
      </c>
      <c r="AD20" s="173">
        <v>239870</v>
      </c>
      <c r="AE20" s="173">
        <v>244730</v>
      </c>
      <c r="AF20" s="173">
        <v>248094</v>
      </c>
      <c r="AG20" s="180">
        <v>216592</v>
      </c>
      <c r="AH20" s="186">
        <v>219416</v>
      </c>
      <c r="AI20" s="187">
        <f t="shared" si="0"/>
        <v>216592</v>
      </c>
      <c r="AK20" s="91">
        <f t="shared" si="1"/>
        <v>15338.73</v>
      </c>
      <c r="AL20" s="42">
        <f t="shared" si="2"/>
        <v>30677.45</v>
      </c>
      <c r="AN20" s="91">
        <f t="shared" si="3"/>
        <v>15338.73</v>
      </c>
      <c r="AO20" s="42">
        <f t="shared" si="4"/>
        <v>30677.45</v>
      </c>
    </row>
    <row r="21" spans="1:41" ht="23.25" x14ac:dyDescent="0.35">
      <c r="A21" s="83" t="s">
        <v>82</v>
      </c>
      <c r="AA21" s="66">
        <v>16</v>
      </c>
      <c r="AB21" s="173">
        <v>234743</v>
      </c>
      <c r="AC21" s="173">
        <v>239725</v>
      </c>
      <c r="AD21" s="173">
        <v>243175</v>
      </c>
      <c r="AE21" s="173">
        <v>248156</v>
      </c>
      <c r="AF21" s="173">
        <v>251606</v>
      </c>
      <c r="AG21" s="180">
        <v>220481</v>
      </c>
      <c r="AH21" s="186">
        <v>223356</v>
      </c>
      <c r="AI21" s="187">
        <f t="shared" si="0"/>
        <v>220481</v>
      </c>
      <c r="AK21" s="91">
        <f t="shared" si="1"/>
        <v>15614.14</v>
      </c>
      <c r="AL21" s="42">
        <f t="shared" si="2"/>
        <v>31228.28</v>
      </c>
      <c r="AN21" s="91">
        <f t="shared" si="3"/>
        <v>15614.14</v>
      </c>
      <c r="AO21" s="42">
        <f t="shared" si="4"/>
        <v>31228.28</v>
      </c>
    </row>
    <row r="22" spans="1:41" ht="12.75" customHeight="1" x14ac:dyDescent="0.35">
      <c r="A22" s="83"/>
      <c r="AA22" s="66">
        <v>17</v>
      </c>
      <c r="AB22" s="173">
        <v>239005</v>
      </c>
      <c r="AC22" s="173">
        <v>244114</v>
      </c>
      <c r="AD22" s="173">
        <v>247651</v>
      </c>
      <c r="AE22" s="173">
        <v>252759</v>
      </c>
      <c r="AF22" s="173">
        <v>256294</v>
      </c>
      <c r="AG22" s="180">
        <v>224474</v>
      </c>
      <c r="AH22" s="186">
        <v>227401</v>
      </c>
      <c r="AI22" s="187">
        <f t="shared" si="0"/>
        <v>224474</v>
      </c>
      <c r="AK22" s="91">
        <f t="shared" si="1"/>
        <v>15896.92</v>
      </c>
      <c r="AL22" s="42">
        <f t="shared" si="2"/>
        <v>31793.84</v>
      </c>
      <c r="AN22" s="91">
        <f t="shared" si="3"/>
        <v>15896.92</v>
      </c>
      <c r="AO22" s="42">
        <f t="shared" si="4"/>
        <v>31793.84</v>
      </c>
    </row>
    <row r="23" spans="1:41" ht="21.2" customHeight="1" x14ac:dyDescent="0.35">
      <c r="A23" s="83"/>
      <c r="AA23" s="66">
        <v>18</v>
      </c>
      <c r="AB23" s="173">
        <v>243387</v>
      </c>
      <c r="AC23" s="173">
        <v>248626</v>
      </c>
      <c r="AD23" s="173">
        <v>252252</v>
      </c>
      <c r="AE23" s="173">
        <v>257490</v>
      </c>
      <c r="AF23" s="173">
        <v>261115</v>
      </c>
      <c r="AG23" s="180">
        <v>228579</v>
      </c>
      <c r="AH23" s="186">
        <v>231560</v>
      </c>
      <c r="AI23" s="187">
        <f t="shared" si="0"/>
        <v>228579</v>
      </c>
      <c r="AK23" s="91">
        <f t="shared" si="1"/>
        <v>16187.63</v>
      </c>
      <c r="AL23" s="42">
        <f t="shared" si="2"/>
        <v>32375.26</v>
      </c>
      <c r="AN23" s="91">
        <f t="shared" si="3"/>
        <v>16187.63</v>
      </c>
      <c r="AO23" s="42">
        <f t="shared" si="4"/>
        <v>32375.26</v>
      </c>
    </row>
    <row r="24" spans="1:41" x14ac:dyDescent="0.2">
      <c r="AA24" s="66">
        <v>19</v>
      </c>
      <c r="AB24" s="173">
        <v>246657</v>
      </c>
      <c r="AC24" s="173">
        <v>252029</v>
      </c>
      <c r="AD24" s="173">
        <v>255746</v>
      </c>
      <c r="AE24" s="173">
        <v>261119</v>
      </c>
      <c r="AF24" s="173">
        <v>264839</v>
      </c>
      <c r="AG24" s="180">
        <v>232796</v>
      </c>
      <c r="AH24" s="186">
        <v>235832</v>
      </c>
      <c r="AI24" s="187">
        <f t="shared" si="0"/>
        <v>232796</v>
      </c>
      <c r="AK24" s="91">
        <f t="shared" si="1"/>
        <v>16486.27</v>
      </c>
      <c r="AL24" s="42">
        <f t="shared" si="2"/>
        <v>32972.54</v>
      </c>
      <c r="AN24" s="91">
        <f t="shared" si="3"/>
        <v>16486.27</v>
      </c>
      <c r="AO24" s="42">
        <f t="shared" si="4"/>
        <v>32972.54</v>
      </c>
    </row>
    <row r="25" spans="1:41" x14ac:dyDescent="0.2">
      <c r="AA25" s="66">
        <v>20</v>
      </c>
      <c r="AB25" s="173">
        <v>250053</v>
      </c>
      <c r="AC25" s="173">
        <v>255560</v>
      </c>
      <c r="AD25" s="173">
        <v>259374</v>
      </c>
      <c r="AE25" s="173">
        <v>264882</v>
      </c>
      <c r="AF25" s="173">
        <v>268694</v>
      </c>
      <c r="AG25" s="180">
        <v>237130</v>
      </c>
      <c r="AH25" s="186">
        <v>240222</v>
      </c>
      <c r="AI25" s="187">
        <f t="shared" si="0"/>
        <v>237130</v>
      </c>
      <c r="AK25" s="91">
        <f t="shared" si="1"/>
        <v>16793.2</v>
      </c>
      <c r="AL25" s="42">
        <f t="shared" si="2"/>
        <v>33586.400000000001</v>
      </c>
      <c r="AN25" s="91">
        <f t="shared" si="3"/>
        <v>16793.2</v>
      </c>
      <c r="AO25" s="42">
        <f t="shared" si="4"/>
        <v>33586.400000000001</v>
      </c>
    </row>
    <row r="26" spans="1:41" ht="12.75" customHeight="1" x14ac:dyDescent="0.2">
      <c r="AA26" s="66">
        <v>21</v>
      </c>
      <c r="AB26" s="173">
        <v>254192</v>
      </c>
      <c r="AC26" s="173">
        <v>259841</v>
      </c>
      <c r="AD26" s="173">
        <v>263752</v>
      </c>
      <c r="AE26" s="173">
        <v>269401</v>
      </c>
      <c r="AF26" s="173">
        <v>273312</v>
      </c>
      <c r="AG26" s="180">
        <v>241584</v>
      </c>
      <c r="AH26" s="186">
        <v>244734</v>
      </c>
      <c r="AI26" s="187">
        <f t="shared" si="0"/>
        <v>241584</v>
      </c>
      <c r="AK26" s="91">
        <f t="shared" si="1"/>
        <v>17108.62</v>
      </c>
      <c r="AL26" s="42">
        <f t="shared" si="2"/>
        <v>34217.25</v>
      </c>
      <c r="AN26" s="91">
        <f t="shared" si="3"/>
        <v>17108.62</v>
      </c>
      <c r="AO26" s="42">
        <f t="shared" si="4"/>
        <v>34217.25</v>
      </c>
    </row>
    <row r="27" spans="1:41" x14ac:dyDescent="0.2">
      <c r="AA27" s="66">
        <v>22</v>
      </c>
      <c r="AB27" s="173">
        <v>258027</v>
      </c>
      <c r="AC27" s="173">
        <v>263676</v>
      </c>
      <c r="AD27" s="173">
        <v>267587</v>
      </c>
      <c r="AE27" s="173">
        <v>273236</v>
      </c>
      <c r="AF27" s="173">
        <v>277147</v>
      </c>
      <c r="AG27" s="180">
        <v>246034</v>
      </c>
      <c r="AH27" s="186">
        <v>249242</v>
      </c>
      <c r="AI27" s="187">
        <f t="shared" si="0"/>
        <v>246034</v>
      </c>
      <c r="AK27" s="91">
        <f t="shared" si="1"/>
        <v>17423.77</v>
      </c>
      <c r="AL27" s="42">
        <f t="shared" si="2"/>
        <v>34847.53</v>
      </c>
      <c r="AN27" s="91">
        <f t="shared" si="3"/>
        <v>17423.77</v>
      </c>
      <c r="AO27" s="42">
        <f t="shared" si="4"/>
        <v>34847.53</v>
      </c>
    </row>
    <row r="28" spans="1:41" x14ac:dyDescent="0.2">
      <c r="AA28" s="66">
        <v>23</v>
      </c>
      <c r="AB28" s="173">
        <v>262137</v>
      </c>
      <c r="AC28" s="173">
        <v>267629</v>
      </c>
      <c r="AD28" s="173">
        <v>271434</v>
      </c>
      <c r="AE28" s="173">
        <v>276928</v>
      </c>
      <c r="AF28" s="173">
        <v>280730</v>
      </c>
      <c r="AG28" s="180">
        <v>250473</v>
      </c>
      <c r="AH28" s="186">
        <v>253739</v>
      </c>
      <c r="AI28" s="187">
        <f t="shared" si="0"/>
        <v>250473</v>
      </c>
      <c r="AK28" s="91">
        <f t="shared" si="1"/>
        <v>17738.13</v>
      </c>
      <c r="AL28" s="42">
        <f t="shared" si="2"/>
        <v>35476.26</v>
      </c>
      <c r="AN28" s="91">
        <f t="shared" si="3"/>
        <v>17738.13</v>
      </c>
      <c r="AO28" s="42">
        <f t="shared" si="4"/>
        <v>35476.26</v>
      </c>
    </row>
    <row r="29" spans="1:41" x14ac:dyDescent="0.2">
      <c r="AA29" s="66">
        <v>24</v>
      </c>
      <c r="AB29" s="173">
        <v>266372</v>
      </c>
      <c r="AC29" s="173">
        <v>271710</v>
      </c>
      <c r="AD29" s="173">
        <v>275406</v>
      </c>
      <c r="AE29" s="173">
        <v>280745</v>
      </c>
      <c r="AF29" s="173">
        <v>284441</v>
      </c>
      <c r="AG29" s="180">
        <v>255038</v>
      </c>
      <c r="AH29" s="186">
        <v>258364</v>
      </c>
      <c r="AI29" s="187">
        <f t="shared" si="0"/>
        <v>255038</v>
      </c>
      <c r="AK29" s="91">
        <f t="shared" si="1"/>
        <v>18061.419999999998</v>
      </c>
      <c r="AL29" s="42">
        <f t="shared" si="2"/>
        <v>36122.83</v>
      </c>
      <c r="AN29" s="91">
        <f t="shared" si="3"/>
        <v>18061.419999999998</v>
      </c>
      <c r="AO29" s="42">
        <f t="shared" si="4"/>
        <v>36122.83</v>
      </c>
    </row>
    <row r="30" spans="1:41" x14ac:dyDescent="0.2">
      <c r="AA30" s="66">
        <v>25</v>
      </c>
      <c r="AB30" s="173">
        <v>270701</v>
      </c>
      <c r="AC30" s="173">
        <v>275873</v>
      </c>
      <c r="AD30" s="173">
        <v>279454</v>
      </c>
      <c r="AE30" s="173">
        <v>284626</v>
      </c>
      <c r="AF30" s="173">
        <v>288206</v>
      </c>
      <c r="AG30" s="180">
        <v>259721</v>
      </c>
      <c r="AH30" s="186">
        <v>263108</v>
      </c>
      <c r="AI30" s="187">
        <f t="shared" si="0"/>
        <v>259721</v>
      </c>
      <c r="AK30" s="91">
        <f t="shared" si="1"/>
        <v>18393.060000000001</v>
      </c>
      <c r="AL30" s="42">
        <f t="shared" si="2"/>
        <v>36786.120000000003</v>
      </c>
      <c r="AN30" s="91">
        <f t="shared" si="3"/>
        <v>18393.060000000001</v>
      </c>
      <c r="AO30" s="42">
        <f t="shared" si="4"/>
        <v>36786.120000000003</v>
      </c>
    </row>
    <row r="31" spans="1:41" x14ac:dyDescent="0.2">
      <c r="AA31" s="66">
        <v>26</v>
      </c>
      <c r="AB31" s="173">
        <v>275131</v>
      </c>
      <c r="AC31" s="173">
        <v>280123</v>
      </c>
      <c r="AD31" s="173">
        <v>283580</v>
      </c>
      <c r="AE31" s="173">
        <v>288573</v>
      </c>
      <c r="AF31" s="173">
        <v>292029</v>
      </c>
      <c r="AG31" s="180">
        <v>264529</v>
      </c>
      <c r="AH31" s="186">
        <v>267978</v>
      </c>
      <c r="AI31" s="187">
        <f t="shared" si="0"/>
        <v>264529</v>
      </c>
      <c r="AK31" s="91">
        <f t="shared" si="1"/>
        <v>18733.560000000001</v>
      </c>
      <c r="AL31" s="42">
        <f t="shared" si="2"/>
        <v>37467.11</v>
      </c>
      <c r="AN31" s="91">
        <f t="shared" si="3"/>
        <v>18733.560000000001</v>
      </c>
      <c r="AO31" s="42">
        <f t="shared" si="4"/>
        <v>37467.11</v>
      </c>
    </row>
    <row r="32" spans="1:41" x14ac:dyDescent="0.2">
      <c r="AA32" s="66">
        <v>27</v>
      </c>
      <c r="AB32" s="173">
        <v>279656</v>
      </c>
      <c r="AC32" s="173">
        <v>284456</v>
      </c>
      <c r="AD32" s="173">
        <v>287782</v>
      </c>
      <c r="AE32" s="173">
        <v>292583</v>
      </c>
      <c r="AF32" s="173">
        <v>295908</v>
      </c>
      <c r="AG32" s="180">
        <v>269460</v>
      </c>
      <c r="AH32" s="186">
        <v>272974</v>
      </c>
      <c r="AI32" s="187">
        <f t="shared" si="0"/>
        <v>269460</v>
      </c>
      <c r="AK32" s="91">
        <f t="shared" si="1"/>
        <v>19082.759999999998</v>
      </c>
      <c r="AL32" s="42">
        <f t="shared" si="2"/>
        <v>38165.519999999997</v>
      </c>
      <c r="AN32" s="91">
        <f t="shared" si="3"/>
        <v>19082.759999999998</v>
      </c>
      <c r="AO32" s="42">
        <f t="shared" si="4"/>
        <v>38165.519999999997</v>
      </c>
    </row>
    <row r="33" spans="1:41" x14ac:dyDescent="0.2">
      <c r="AA33" s="66">
        <v>28</v>
      </c>
      <c r="AB33" s="173">
        <v>284283</v>
      </c>
      <c r="AC33" s="173">
        <v>288881</v>
      </c>
      <c r="AD33" s="173">
        <v>292064</v>
      </c>
      <c r="AE33" s="173">
        <v>296661</v>
      </c>
      <c r="AF33" s="173">
        <v>299845</v>
      </c>
      <c r="AG33" s="180">
        <v>274522</v>
      </c>
      <c r="AH33" s="186">
        <v>278102</v>
      </c>
      <c r="AI33" s="187">
        <f t="shared" si="0"/>
        <v>274522</v>
      </c>
      <c r="AK33" s="91">
        <f t="shared" si="1"/>
        <v>19441.240000000002</v>
      </c>
      <c r="AL33" s="42">
        <f t="shared" si="2"/>
        <v>38882.49</v>
      </c>
      <c r="AN33" s="91">
        <f t="shared" si="3"/>
        <v>19441.240000000002</v>
      </c>
      <c r="AO33" s="42">
        <f t="shared" si="4"/>
        <v>38882.49</v>
      </c>
    </row>
    <row r="34" spans="1:41" x14ac:dyDescent="0.2">
      <c r="AA34" s="66">
        <v>29</v>
      </c>
      <c r="AB34" s="173">
        <v>289014</v>
      </c>
      <c r="AC34" s="173">
        <v>293394</v>
      </c>
      <c r="AD34" s="173">
        <v>296427</v>
      </c>
      <c r="AE34" s="173">
        <v>300807</v>
      </c>
      <c r="AF34" s="173">
        <v>303839</v>
      </c>
      <c r="AG34" s="180">
        <v>279715</v>
      </c>
      <c r="AH34" s="186">
        <v>283362</v>
      </c>
      <c r="AI34" s="187">
        <f t="shared" si="0"/>
        <v>279715</v>
      </c>
      <c r="AK34" s="91">
        <f t="shared" si="1"/>
        <v>19809.009999999998</v>
      </c>
      <c r="AL34" s="42">
        <f t="shared" si="2"/>
        <v>39618.01</v>
      </c>
      <c r="AN34" s="91">
        <f t="shared" si="3"/>
        <v>19809.009999999998</v>
      </c>
      <c r="AO34" s="42">
        <f t="shared" si="4"/>
        <v>39618.01</v>
      </c>
    </row>
    <row r="35" spans="1:41" x14ac:dyDescent="0.2">
      <c r="AA35" s="66">
        <v>30</v>
      </c>
      <c r="AB35" s="173">
        <v>293853</v>
      </c>
      <c r="AC35" s="173">
        <v>298001</v>
      </c>
      <c r="AD35" s="173">
        <v>300872</v>
      </c>
      <c r="AE35" s="173">
        <v>305018</v>
      </c>
      <c r="AF35" s="173">
        <v>307890</v>
      </c>
      <c r="AG35" s="180">
        <v>285045</v>
      </c>
      <c r="AH35" s="186">
        <v>288762</v>
      </c>
      <c r="AI35" s="187">
        <f t="shared" si="0"/>
        <v>285045</v>
      </c>
      <c r="AK35" s="91">
        <f t="shared" si="1"/>
        <v>20186.47</v>
      </c>
      <c r="AL35" s="42">
        <f t="shared" si="2"/>
        <v>40372.94</v>
      </c>
      <c r="AN35" s="91">
        <f t="shared" si="3"/>
        <v>20186.47</v>
      </c>
      <c r="AO35" s="42">
        <f t="shared" si="4"/>
        <v>40372.94</v>
      </c>
    </row>
    <row r="36" spans="1:41" x14ac:dyDescent="0.2">
      <c r="AA36" s="66">
        <v>31</v>
      </c>
      <c r="AB36" s="173">
        <v>298795</v>
      </c>
      <c r="AC36" s="173">
        <v>302696</v>
      </c>
      <c r="AD36" s="173">
        <v>305398</v>
      </c>
      <c r="AE36" s="173">
        <v>309299</v>
      </c>
      <c r="AF36" s="173">
        <v>312000</v>
      </c>
      <c r="AG36" s="180">
        <v>290513</v>
      </c>
      <c r="AH36" s="186">
        <v>294301</v>
      </c>
      <c r="AI36" s="187">
        <f t="shared" si="0"/>
        <v>290513</v>
      </c>
      <c r="AK36" s="91">
        <f t="shared" si="1"/>
        <v>20573.7</v>
      </c>
      <c r="AL36" s="42">
        <f t="shared" si="2"/>
        <v>41147.410000000003</v>
      </c>
      <c r="AN36" s="91">
        <f t="shared" si="3"/>
        <v>20573.7</v>
      </c>
      <c r="AO36" s="42">
        <f t="shared" si="4"/>
        <v>41147.410000000003</v>
      </c>
    </row>
    <row r="37" spans="1:41" x14ac:dyDescent="0.2">
      <c r="AA37" s="66">
        <v>32</v>
      </c>
      <c r="AB37" s="173">
        <v>303852</v>
      </c>
      <c r="AC37" s="173">
        <v>307490</v>
      </c>
      <c r="AD37" s="173">
        <v>310009</v>
      </c>
      <c r="AE37" s="173">
        <v>313649</v>
      </c>
      <c r="AF37" s="173">
        <v>316167</v>
      </c>
      <c r="AG37" s="180">
        <v>296126</v>
      </c>
      <c r="AH37" s="186">
        <v>299987</v>
      </c>
      <c r="AI37" s="187">
        <f t="shared" si="0"/>
        <v>296126</v>
      </c>
      <c r="AK37" s="91">
        <f t="shared" si="1"/>
        <v>20971.21</v>
      </c>
      <c r="AL37" s="42">
        <f t="shared" si="2"/>
        <v>41942.42</v>
      </c>
      <c r="AN37" s="91">
        <f t="shared" si="3"/>
        <v>20971.21</v>
      </c>
      <c r="AO37" s="42">
        <f t="shared" si="4"/>
        <v>41942.42</v>
      </c>
    </row>
    <row r="38" spans="1:41" x14ac:dyDescent="0.2">
      <c r="AA38" s="66">
        <v>33</v>
      </c>
      <c r="AB38" s="173">
        <v>309016</v>
      </c>
      <c r="AC38" s="173">
        <v>312375</v>
      </c>
      <c r="AD38" s="173">
        <v>314703</v>
      </c>
      <c r="AE38" s="173">
        <v>318063</v>
      </c>
      <c r="AF38" s="173">
        <v>320390</v>
      </c>
      <c r="AG38" s="180">
        <v>301881</v>
      </c>
      <c r="AH38" s="186">
        <v>305818</v>
      </c>
      <c r="AI38" s="187">
        <f t="shared" si="0"/>
        <v>301881</v>
      </c>
      <c r="AK38" s="91">
        <f t="shared" si="1"/>
        <v>21378.77</v>
      </c>
      <c r="AL38" s="42">
        <f t="shared" si="2"/>
        <v>42757.54</v>
      </c>
      <c r="AN38" s="91">
        <f t="shared" si="3"/>
        <v>21378.77</v>
      </c>
      <c r="AO38" s="42">
        <f t="shared" si="4"/>
        <v>42757.54</v>
      </c>
    </row>
    <row r="39" spans="1:41" ht="30.75" x14ac:dyDescent="0.45">
      <c r="A39" s="211" t="s">
        <v>120</v>
      </c>
      <c r="B39" s="193"/>
      <c r="C39" s="211" t="str">
        <f>E18</f>
        <v>1. april 2024</v>
      </c>
      <c r="D39" s="193"/>
      <c r="E39" s="193"/>
      <c r="F39" s="193"/>
      <c r="AA39" s="66">
        <v>34</v>
      </c>
      <c r="AB39" s="173">
        <v>314298</v>
      </c>
      <c r="AC39" s="173">
        <v>317363</v>
      </c>
      <c r="AD39" s="173">
        <v>319485</v>
      </c>
      <c r="AE39" s="173">
        <v>322548</v>
      </c>
      <c r="AF39" s="173">
        <v>324670</v>
      </c>
      <c r="AG39" s="180">
        <v>307790</v>
      </c>
      <c r="AH39" s="186">
        <v>311804</v>
      </c>
      <c r="AI39" s="187">
        <f t="shared" si="0"/>
        <v>307790</v>
      </c>
      <c r="AK39" s="91">
        <f t="shared" si="1"/>
        <v>21797.24</v>
      </c>
      <c r="AL39" s="42">
        <f t="shared" si="2"/>
        <v>43594.47</v>
      </c>
      <c r="AN39" s="91">
        <f t="shared" si="3"/>
        <v>21797.24</v>
      </c>
      <c r="AO39" s="42">
        <f t="shared" si="4"/>
        <v>43594.47</v>
      </c>
    </row>
    <row r="40" spans="1:41" x14ac:dyDescent="0.2">
      <c r="A40" s="212"/>
      <c r="AA40" s="66">
        <v>35</v>
      </c>
      <c r="AB40" s="173">
        <v>319697</v>
      </c>
      <c r="AC40" s="173">
        <v>322450</v>
      </c>
      <c r="AD40" s="173">
        <v>324354</v>
      </c>
      <c r="AE40" s="173">
        <v>327107</v>
      </c>
      <c r="AF40" s="173">
        <v>329011</v>
      </c>
      <c r="AG40" s="180">
        <v>313854</v>
      </c>
      <c r="AH40" s="186">
        <v>317947</v>
      </c>
      <c r="AI40" s="187">
        <f t="shared" si="0"/>
        <v>313854</v>
      </c>
      <c r="AK40" s="91">
        <f t="shared" si="1"/>
        <v>22226.68</v>
      </c>
      <c r="AL40" s="42">
        <f t="shared" si="2"/>
        <v>44453.36</v>
      </c>
      <c r="AN40" s="91">
        <f t="shared" si="3"/>
        <v>22226.68</v>
      </c>
      <c r="AO40" s="42">
        <f t="shared" si="4"/>
        <v>44453.36</v>
      </c>
    </row>
    <row r="41" spans="1:41" x14ac:dyDescent="0.2">
      <c r="AA41" s="66">
        <v>36</v>
      </c>
      <c r="AB41" s="173">
        <v>325214</v>
      </c>
      <c r="AC41" s="173">
        <v>327634</v>
      </c>
      <c r="AD41" s="173">
        <v>329310</v>
      </c>
      <c r="AE41" s="173">
        <v>331731</v>
      </c>
      <c r="AF41" s="173">
        <v>333406</v>
      </c>
      <c r="AG41" s="180">
        <v>320074</v>
      </c>
      <c r="AH41" s="186">
        <v>324248</v>
      </c>
      <c r="AI41" s="187">
        <f t="shared" si="0"/>
        <v>320074</v>
      </c>
      <c r="AK41" s="91">
        <f t="shared" si="1"/>
        <v>22667.17</v>
      </c>
      <c r="AL41" s="42">
        <f t="shared" si="2"/>
        <v>45334.34</v>
      </c>
      <c r="AN41" s="91">
        <f t="shared" si="3"/>
        <v>22667.17</v>
      </c>
      <c r="AO41" s="42">
        <f t="shared" si="4"/>
        <v>45334.34</v>
      </c>
    </row>
    <row r="42" spans="1:41" x14ac:dyDescent="0.2">
      <c r="AA42" s="66">
        <v>37</v>
      </c>
      <c r="AB42" s="173">
        <v>330853</v>
      </c>
      <c r="AC42" s="173">
        <v>332923</v>
      </c>
      <c r="AD42" s="173">
        <v>334355</v>
      </c>
      <c r="AE42" s="173">
        <v>336425</v>
      </c>
      <c r="AF42" s="173">
        <v>337859</v>
      </c>
      <c r="AG42" s="180">
        <v>326457</v>
      </c>
      <c r="AH42" s="186">
        <v>330714</v>
      </c>
      <c r="AI42" s="187">
        <f t="shared" si="0"/>
        <v>326457</v>
      </c>
      <c r="AK42" s="91">
        <f t="shared" si="1"/>
        <v>23119.200000000001</v>
      </c>
      <c r="AL42" s="42">
        <f t="shared" si="2"/>
        <v>46238.41</v>
      </c>
      <c r="AN42" s="91">
        <f t="shared" si="3"/>
        <v>23119.200000000001</v>
      </c>
      <c r="AO42" s="42">
        <f t="shared" si="4"/>
        <v>46238.41</v>
      </c>
    </row>
    <row r="43" spans="1:41" x14ac:dyDescent="0.2">
      <c r="AA43" s="66">
        <v>38</v>
      </c>
      <c r="AB43" s="173">
        <v>336808</v>
      </c>
      <c r="AC43" s="173">
        <v>338540</v>
      </c>
      <c r="AD43" s="173">
        <v>339739</v>
      </c>
      <c r="AE43" s="173">
        <v>341471</v>
      </c>
      <c r="AF43" s="173">
        <v>342672</v>
      </c>
      <c r="AG43" s="180">
        <v>333129</v>
      </c>
      <c r="AH43" s="186">
        <v>337473</v>
      </c>
      <c r="AI43" s="187">
        <f t="shared" si="0"/>
        <v>333129</v>
      </c>
      <c r="AK43" s="91">
        <f t="shared" si="1"/>
        <v>23591.71</v>
      </c>
      <c r="AL43" s="42">
        <f t="shared" si="2"/>
        <v>47183.41</v>
      </c>
      <c r="AN43" s="91">
        <f t="shared" si="3"/>
        <v>23591.71</v>
      </c>
      <c r="AO43" s="42">
        <f t="shared" si="4"/>
        <v>47183.41</v>
      </c>
    </row>
    <row r="44" spans="1:41" ht="13.5" thickBot="1" x14ac:dyDescent="0.25">
      <c r="AA44" s="66">
        <v>39</v>
      </c>
      <c r="AB44" s="173">
        <v>342821</v>
      </c>
      <c r="AC44" s="173">
        <v>344156</v>
      </c>
      <c r="AD44" s="173">
        <v>345080</v>
      </c>
      <c r="AE44" s="173">
        <v>346413</v>
      </c>
      <c r="AF44" s="173">
        <v>347337</v>
      </c>
      <c r="AG44" s="180">
        <v>339990</v>
      </c>
      <c r="AH44" s="186">
        <v>344423</v>
      </c>
      <c r="AI44" s="187">
        <f t="shared" si="0"/>
        <v>339990</v>
      </c>
      <c r="AK44" s="91">
        <f t="shared" si="1"/>
        <v>24077.59</v>
      </c>
      <c r="AL44" s="42">
        <f t="shared" si="2"/>
        <v>48155.18</v>
      </c>
      <c r="AN44" s="91">
        <f t="shared" si="3"/>
        <v>24077.59</v>
      </c>
      <c r="AO44" s="42">
        <f t="shared" si="4"/>
        <v>48155.18</v>
      </c>
    </row>
    <row r="45" spans="1:41" ht="13.5" thickTop="1" x14ac:dyDescent="0.2">
      <c r="A45" s="248" t="s">
        <v>182</v>
      </c>
      <c r="B45" s="203"/>
      <c r="C45" s="197"/>
      <c r="D45" s="204"/>
      <c r="E45" s="204"/>
      <c r="F45" s="205" t="str">
        <f>+E18</f>
        <v>1. april 2024</v>
      </c>
      <c r="AA45" s="66">
        <v>40</v>
      </c>
      <c r="AB45" s="173">
        <v>348966</v>
      </c>
      <c r="AC45" s="173">
        <v>349878</v>
      </c>
      <c r="AD45" s="173">
        <v>350510</v>
      </c>
      <c r="AE45" s="173">
        <v>351422</v>
      </c>
      <c r="AF45" s="173">
        <v>352054</v>
      </c>
      <c r="AG45" s="180">
        <v>347028</v>
      </c>
      <c r="AH45" s="186">
        <v>351553</v>
      </c>
      <c r="AI45" s="187">
        <f t="shared" si="0"/>
        <v>347028</v>
      </c>
      <c r="AK45" s="91">
        <f t="shared" si="1"/>
        <v>24576.01</v>
      </c>
      <c r="AL45" s="42">
        <f t="shared" si="2"/>
        <v>49152.03</v>
      </c>
      <c r="AN45" s="91">
        <f t="shared" si="3"/>
        <v>24576.01</v>
      </c>
      <c r="AO45" s="42">
        <f t="shared" si="4"/>
        <v>49152.03</v>
      </c>
    </row>
    <row r="46" spans="1:41" x14ac:dyDescent="0.2">
      <c r="A46" s="12"/>
      <c r="B46" s="16"/>
      <c r="C46" s="17"/>
      <c r="D46" s="17" t="s">
        <v>0</v>
      </c>
      <c r="E46" s="17"/>
      <c r="F46" s="22"/>
      <c r="AA46" s="66">
        <v>41</v>
      </c>
      <c r="AB46" s="173">
        <v>355245</v>
      </c>
      <c r="AC46" s="173">
        <v>355712</v>
      </c>
      <c r="AD46" s="173">
        <v>356037</v>
      </c>
      <c r="AE46" s="173">
        <v>356505</v>
      </c>
      <c r="AF46" s="173">
        <v>356828</v>
      </c>
      <c r="AG46" s="180">
        <v>354250</v>
      </c>
      <c r="AH46" s="186">
        <v>358869</v>
      </c>
      <c r="AI46" s="187">
        <f t="shared" si="0"/>
        <v>354250</v>
      </c>
      <c r="AK46" s="91">
        <f t="shared" si="1"/>
        <v>25087.46</v>
      </c>
      <c r="AL46" s="42">
        <f t="shared" si="2"/>
        <v>50174.93</v>
      </c>
      <c r="AN46" s="91">
        <f t="shared" si="3"/>
        <v>25087.46</v>
      </c>
      <c r="AO46" s="42">
        <f t="shared" si="4"/>
        <v>50174.93</v>
      </c>
    </row>
    <row r="47" spans="1:41" ht="13.5" thickBot="1" x14ac:dyDescent="0.25">
      <c r="A47" s="18" t="s">
        <v>2</v>
      </c>
      <c r="B47" s="29" t="s">
        <v>3</v>
      </c>
      <c r="C47" s="29" t="s">
        <v>4</v>
      </c>
      <c r="D47" s="29" t="s">
        <v>5</v>
      </c>
      <c r="E47" s="29" t="s">
        <v>6</v>
      </c>
      <c r="F47" s="30" t="s">
        <v>7</v>
      </c>
      <c r="AA47" s="66">
        <v>42</v>
      </c>
      <c r="AB47" s="173">
        <v>361660</v>
      </c>
      <c r="AC47" s="173"/>
      <c r="AD47" s="173"/>
      <c r="AE47" s="173"/>
      <c r="AF47" s="173"/>
      <c r="AG47" s="180">
        <v>361659</v>
      </c>
      <c r="AH47" s="186">
        <v>366375</v>
      </c>
      <c r="AI47" s="187">
        <f t="shared" si="0"/>
        <v>361659</v>
      </c>
      <c r="AK47" s="91">
        <f t="shared" si="1"/>
        <v>25612.16</v>
      </c>
      <c r="AL47" s="42">
        <f t="shared" si="2"/>
        <v>51224.32</v>
      </c>
      <c r="AN47" s="91">
        <f t="shared" si="3"/>
        <v>25612.16</v>
      </c>
      <c r="AO47" s="42">
        <f t="shared" si="4"/>
        <v>51224.32</v>
      </c>
    </row>
    <row r="48" spans="1:41" x14ac:dyDescent="0.2">
      <c r="A48" s="32">
        <v>8</v>
      </c>
      <c r="B48" s="14">
        <f t="shared" ref="B48:B81" si="5">ROUND(AB13*$E$17%,0)</f>
        <v>253468</v>
      </c>
      <c r="C48" s="14">
        <f t="shared" ref="C48:C81" si="6">ROUND(AC13*$E$17%,0)</f>
        <v>258486</v>
      </c>
      <c r="D48" s="14">
        <f t="shared" ref="D48:D81" si="7">ROUND(AD13*$E$17%,0)</f>
        <v>261960</v>
      </c>
      <c r="E48" s="14">
        <f t="shared" ref="E48:E81" si="8">ROUND(AE13*$E$17%,0)</f>
        <v>266978</v>
      </c>
      <c r="F48" s="20">
        <f t="shared" ref="F48:F81" si="9">ROUND(AF13*$E$17%,0)</f>
        <v>270452</v>
      </c>
      <c r="AA48" s="66">
        <v>43</v>
      </c>
      <c r="AB48" s="173">
        <v>369689</v>
      </c>
      <c r="AC48" s="173"/>
      <c r="AD48" s="173"/>
      <c r="AE48" s="173"/>
      <c r="AF48" s="173"/>
      <c r="AG48" s="180">
        <v>369688</v>
      </c>
      <c r="AH48" s="186">
        <v>374509</v>
      </c>
      <c r="AI48" s="187">
        <f t="shared" si="0"/>
        <v>369688</v>
      </c>
      <c r="AK48" s="91">
        <f t="shared" si="1"/>
        <v>26180.76</v>
      </c>
      <c r="AL48" s="42">
        <f t="shared" si="2"/>
        <v>52361.52</v>
      </c>
      <c r="AN48" s="91">
        <f t="shared" si="3"/>
        <v>26180.76</v>
      </c>
      <c r="AO48" s="42">
        <f t="shared" si="4"/>
        <v>52361.52</v>
      </c>
    </row>
    <row r="49" spans="1:41" x14ac:dyDescent="0.2">
      <c r="A49" s="32">
        <f t="shared" ref="A49:A89" si="10">+A48+1</f>
        <v>9</v>
      </c>
      <c r="B49" s="14">
        <f t="shared" si="5"/>
        <v>257684</v>
      </c>
      <c r="C49" s="14">
        <f t="shared" si="6"/>
        <v>262825</v>
      </c>
      <c r="D49" s="14">
        <f t="shared" si="7"/>
        <v>266387</v>
      </c>
      <c r="E49" s="14">
        <f t="shared" si="8"/>
        <v>271528</v>
      </c>
      <c r="F49" s="20">
        <f t="shared" si="9"/>
        <v>275089</v>
      </c>
      <c r="AA49" s="66">
        <v>44</v>
      </c>
      <c r="AB49" s="173">
        <v>377937</v>
      </c>
      <c r="AC49" s="173"/>
      <c r="AD49" s="173"/>
      <c r="AE49" s="173"/>
      <c r="AF49" s="173"/>
      <c r="AG49" s="180">
        <v>377938</v>
      </c>
      <c r="AH49" s="186">
        <v>382866</v>
      </c>
      <c r="AI49" s="187">
        <f t="shared" si="0"/>
        <v>377938</v>
      </c>
      <c r="AK49" s="91">
        <f t="shared" si="1"/>
        <v>26765.01</v>
      </c>
      <c r="AL49" s="42">
        <f t="shared" si="2"/>
        <v>53530.03</v>
      </c>
      <c r="AN49" s="91">
        <f t="shared" si="3"/>
        <v>26765.01</v>
      </c>
      <c r="AO49" s="42">
        <f t="shared" si="4"/>
        <v>53530.03</v>
      </c>
    </row>
    <row r="50" spans="1:41" x14ac:dyDescent="0.2">
      <c r="A50" s="32">
        <f t="shared" si="10"/>
        <v>10</v>
      </c>
      <c r="B50" s="14">
        <f t="shared" si="5"/>
        <v>262012</v>
      </c>
      <c r="C50" s="14">
        <f t="shared" si="6"/>
        <v>267284</v>
      </c>
      <c r="D50" s="14">
        <f t="shared" si="7"/>
        <v>270932</v>
      </c>
      <c r="E50" s="14">
        <f t="shared" si="8"/>
        <v>276203</v>
      </c>
      <c r="F50" s="20">
        <f t="shared" si="9"/>
        <v>279854</v>
      </c>
      <c r="AA50" s="66">
        <v>45</v>
      </c>
      <c r="AB50" s="173">
        <v>386414</v>
      </c>
      <c r="AC50" s="173"/>
      <c r="AD50" s="173"/>
      <c r="AE50" s="173"/>
      <c r="AF50" s="173"/>
      <c r="AG50" s="180">
        <v>386414</v>
      </c>
      <c r="AH50" s="186">
        <v>391453</v>
      </c>
      <c r="AI50" s="187">
        <f t="shared" si="0"/>
        <v>386414</v>
      </c>
      <c r="AK50" s="91">
        <f t="shared" si="1"/>
        <v>27365.27</v>
      </c>
      <c r="AL50" s="42">
        <f t="shared" si="2"/>
        <v>54730.54</v>
      </c>
      <c r="AN50" s="91">
        <f t="shared" si="3"/>
        <v>27365.27</v>
      </c>
      <c r="AO50" s="42">
        <f t="shared" si="4"/>
        <v>54730.54</v>
      </c>
    </row>
    <row r="51" spans="1:41" x14ac:dyDescent="0.2">
      <c r="A51" s="32">
        <f t="shared" si="10"/>
        <v>11</v>
      </c>
      <c r="B51" s="14">
        <f t="shared" si="5"/>
        <v>265427</v>
      </c>
      <c r="C51" s="14">
        <f t="shared" si="6"/>
        <v>270829</v>
      </c>
      <c r="D51" s="14">
        <f t="shared" si="7"/>
        <v>274570</v>
      </c>
      <c r="E51" s="14">
        <f t="shared" si="8"/>
        <v>279972</v>
      </c>
      <c r="F51" s="20">
        <f t="shared" si="9"/>
        <v>283712</v>
      </c>
      <c r="AA51" s="66">
        <v>46</v>
      </c>
      <c r="AB51" s="173">
        <v>395125</v>
      </c>
      <c r="AC51" s="173"/>
      <c r="AD51" s="173"/>
      <c r="AE51" s="173"/>
      <c r="AF51" s="173"/>
      <c r="AG51" s="180">
        <v>395125</v>
      </c>
      <c r="AH51" s="186">
        <v>400277</v>
      </c>
      <c r="AI51" s="187">
        <f t="shared" si="0"/>
        <v>395125</v>
      </c>
      <c r="AK51" s="91">
        <f t="shared" si="1"/>
        <v>27982.17</v>
      </c>
      <c r="AL51" s="42">
        <f t="shared" si="2"/>
        <v>55964.34</v>
      </c>
      <c r="AN51" s="91">
        <f t="shared" si="3"/>
        <v>27982.17</v>
      </c>
      <c r="AO51" s="42">
        <f t="shared" si="4"/>
        <v>55964.34</v>
      </c>
    </row>
    <row r="52" spans="1:41" x14ac:dyDescent="0.2">
      <c r="A52" s="32">
        <f t="shared" si="10"/>
        <v>12</v>
      </c>
      <c r="B52" s="14">
        <f t="shared" si="5"/>
        <v>269997</v>
      </c>
      <c r="C52" s="14">
        <f t="shared" si="6"/>
        <v>275535</v>
      </c>
      <c r="D52" s="14">
        <f t="shared" si="7"/>
        <v>279372</v>
      </c>
      <c r="E52" s="14">
        <f t="shared" si="8"/>
        <v>284908</v>
      </c>
      <c r="F52" s="20">
        <f t="shared" si="9"/>
        <v>288742</v>
      </c>
      <c r="AA52" s="66">
        <v>47</v>
      </c>
      <c r="AB52" s="173">
        <v>413269</v>
      </c>
      <c r="AC52" s="173"/>
      <c r="AD52" s="173"/>
      <c r="AE52" s="173"/>
      <c r="AF52" s="173"/>
      <c r="AG52" s="180">
        <v>413269</v>
      </c>
      <c r="AH52" s="186">
        <v>418658</v>
      </c>
      <c r="AI52" s="187">
        <f t="shared" si="0"/>
        <v>413269</v>
      </c>
      <c r="AK52" s="91">
        <f t="shared" si="1"/>
        <v>29267.1</v>
      </c>
      <c r="AL52" s="42">
        <f t="shared" si="2"/>
        <v>58534.21</v>
      </c>
      <c r="AN52" s="91">
        <f t="shared" si="3"/>
        <v>29267.1</v>
      </c>
      <c r="AO52" s="42">
        <f t="shared" si="4"/>
        <v>58534.21</v>
      </c>
    </row>
    <row r="53" spans="1:41" x14ac:dyDescent="0.2">
      <c r="A53" s="32">
        <f t="shared" si="10"/>
        <v>13</v>
      </c>
      <c r="B53" s="14">
        <f t="shared" si="5"/>
        <v>274695</v>
      </c>
      <c r="C53" s="14">
        <f t="shared" si="6"/>
        <v>280373</v>
      </c>
      <c r="D53" s="14">
        <f t="shared" si="7"/>
        <v>284302</v>
      </c>
      <c r="E53" s="14">
        <f t="shared" si="8"/>
        <v>289982</v>
      </c>
      <c r="F53" s="20">
        <f t="shared" si="9"/>
        <v>293911</v>
      </c>
      <c r="AA53" s="66">
        <v>48</v>
      </c>
      <c r="AB53" s="173">
        <v>441026</v>
      </c>
      <c r="AC53" s="173"/>
      <c r="AD53" s="173"/>
      <c r="AE53" s="173"/>
      <c r="AF53" s="173"/>
      <c r="AG53" s="180">
        <v>441026</v>
      </c>
      <c r="AH53" s="186">
        <v>446777</v>
      </c>
      <c r="AI53" s="187">
        <f t="shared" si="0"/>
        <v>441026</v>
      </c>
      <c r="AK53" s="91">
        <f t="shared" si="1"/>
        <v>31232.81</v>
      </c>
      <c r="AL53" s="42">
        <f t="shared" si="2"/>
        <v>62465.63</v>
      </c>
      <c r="AN53" s="91">
        <f t="shared" si="3"/>
        <v>31232.81</v>
      </c>
      <c r="AO53" s="42">
        <f t="shared" si="4"/>
        <v>62465.63</v>
      </c>
    </row>
    <row r="54" spans="1:41" ht="13.5" thickBot="1" x14ac:dyDescent="0.25">
      <c r="A54" s="32">
        <f t="shared" si="10"/>
        <v>14</v>
      </c>
      <c r="B54" s="14">
        <f t="shared" si="5"/>
        <v>279522</v>
      </c>
      <c r="C54" s="14">
        <f t="shared" si="6"/>
        <v>285343</v>
      </c>
      <c r="D54" s="14">
        <f t="shared" si="7"/>
        <v>289372</v>
      </c>
      <c r="E54" s="14">
        <f t="shared" si="8"/>
        <v>295192</v>
      </c>
      <c r="F54" s="20">
        <f t="shared" si="9"/>
        <v>299221</v>
      </c>
      <c r="AA54" s="67">
        <v>49</v>
      </c>
      <c r="AB54" s="174">
        <v>471781</v>
      </c>
      <c r="AC54" s="174"/>
      <c r="AD54" s="174"/>
      <c r="AE54" s="174"/>
      <c r="AF54" s="174"/>
      <c r="AG54" s="181">
        <v>471781</v>
      </c>
      <c r="AH54" s="186">
        <v>477933</v>
      </c>
      <c r="AI54" s="187">
        <f t="shared" si="0"/>
        <v>471781</v>
      </c>
      <c r="AK54" s="182">
        <f t="shared" si="1"/>
        <v>33410.839999999997</v>
      </c>
      <c r="AL54" s="46">
        <f t="shared" si="2"/>
        <v>66821.67</v>
      </c>
      <c r="AN54" s="182">
        <f t="shared" si="3"/>
        <v>33410.839999999997</v>
      </c>
      <c r="AO54" s="46">
        <f t="shared" si="4"/>
        <v>66821.67</v>
      </c>
    </row>
    <row r="55" spans="1:41" ht="13.5" thickTop="1" x14ac:dyDescent="0.2">
      <c r="A55" s="32">
        <f t="shared" si="10"/>
        <v>15</v>
      </c>
      <c r="B55" s="14">
        <f t="shared" si="5"/>
        <v>284480</v>
      </c>
      <c r="C55" s="14">
        <f t="shared" si="6"/>
        <v>290446</v>
      </c>
      <c r="D55" s="14">
        <f t="shared" si="7"/>
        <v>294576</v>
      </c>
      <c r="E55" s="14">
        <f t="shared" si="8"/>
        <v>300545</v>
      </c>
      <c r="F55" s="20">
        <f t="shared" si="9"/>
        <v>304676</v>
      </c>
    </row>
    <row r="56" spans="1:41" x14ac:dyDescent="0.2">
      <c r="A56" s="32">
        <f t="shared" si="10"/>
        <v>16</v>
      </c>
      <c r="B56" s="14">
        <f t="shared" si="5"/>
        <v>288280</v>
      </c>
      <c r="C56" s="14">
        <f t="shared" si="6"/>
        <v>294398</v>
      </c>
      <c r="D56" s="14">
        <f t="shared" si="7"/>
        <v>298635</v>
      </c>
      <c r="E56" s="14">
        <f t="shared" si="8"/>
        <v>304752</v>
      </c>
      <c r="F56" s="20">
        <f t="shared" si="9"/>
        <v>308989</v>
      </c>
      <c r="AG56" s="185"/>
    </row>
    <row r="57" spans="1:41" x14ac:dyDescent="0.2">
      <c r="A57" s="32">
        <f t="shared" si="10"/>
        <v>17</v>
      </c>
      <c r="B57" s="14">
        <f t="shared" si="5"/>
        <v>293514</v>
      </c>
      <c r="C57" s="14">
        <f t="shared" si="6"/>
        <v>299788</v>
      </c>
      <c r="D57" s="14">
        <f t="shared" si="7"/>
        <v>304132</v>
      </c>
      <c r="E57" s="14">
        <f t="shared" si="8"/>
        <v>310405</v>
      </c>
      <c r="F57" s="20">
        <f t="shared" si="9"/>
        <v>314746</v>
      </c>
    </row>
    <row r="58" spans="1:41" x14ac:dyDescent="0.2">
      <c r="A58" s="32">
        <f t="shared" si="10"/>
        <v>18</v>
      </c>
      <c r="B58" s="14">
        <f t="shared" si="5"/>
        <v>298896</v>
      </c>
      <c r="C58" s="14">
        <f t="shared" si="6"/>
        <v>305329</v>
      </c>
      <c r="D58" s="14">
        <f t="shared" si="7"/>
        <v>309782</v>
      </c>
      <c r="E58" s="14">
        <f t="shared" si="8"/>
        <v>316215</v>
      </c>
      <c r="F58" s="20">
        <f t="shared" si="9"/>
        <v>320667</v>
      </c>
    </row>
    <row r="59" spans="1:41" x14ac:dyDescent="0.2">
      <c r="A59" s="32">
        <f t="shared" si="10"/>
        <v>19</v>
      </c>
      <c r="B59" s="14">
        <f t="shared" si="5"/>
        <v>302911</v>
      </c>
      <c r="C59" s="14">
        <f t="shared" si="6"/>
        <v>309508</v>
      </c>
      <c r="D59" s="14">
        <f t="shared" si="7"/>
        <v>314073</v>
      </c>
      <c r="E59" s="14">
        <f t="shared" si="8"/>
        <v>320672</v>
      </c>
      <c r="F59" s="20">
        <f t="shared" si="9"/>
        <v>325240</v>
      </c>
    </row>
    <row r="60" spans="1:41" x14ac:dyDescent="0.2">
      <c r="A60" s="32">
        <f t="shared" si="10"/>
        <v>20</v>
      </c>
      <c r="B60" s="14">
        <f t="shared" si="5"/>
        <v>307082</v>
      </c>
      <c r="C60" s="14">
        <f t="shared" si="6"/>
        <v>313845</v>
      </c>
      <c r="D60" s="14">
        <f t="shared" si="7"/>
        <v>318529</v>
      </c>
      <c r="E60" s="14">
        <f t="shared" si="8"/>
        <v>325293</v>
      </c>
      <c r="F60" s="20">
        <f t="shared" si="9"/>
        <v>329974</v>
      </c>
    </row>
    <row r="61" spans="1:41" x14ac:dyDescent="0.2">
      <c r="A61" s="32">
        <f t="shared" si="10"/>
        <v>21</v>
      </c>
      <c r="B61" s="14">
        <f t="shared" si="5"/>
        <v>312165</v>
      </c>
      <c r="C61" s="14">
        <f t="shared" si="6"/>
        <v>319102</v>
      </c>
      <c r="D61" s="14">
        <f t="shared" si="7"/>
        <v>323905</v>
      </c>
      <c r="E61" s="14">
        <f t="shared" si="8"/>
        <v>330842</v>
      </c>
      <c r="F61" s="20">
        <f t="shared" si="9"/>
        <v>335645</v>
      </c>
    </row>
    <row r="62" spans="1:41" x14ac:dyDescent="0.2">
      <c r="A62" s="32">
        <f t="shared" si="10"/>
        <v>22</v>
      </c>
      <c r="B62" s="14">
        <f t="shared" si="5"/>
        <v>316874</v>
      </c>
      <c r="C62" s="14">
        <f t="shared" si="6"/>
        <v>323812</v>
      </c>
      <c r="D62" s="14">
        <f t="shared" si="7"/>
        <v>328615</v>
      </c>
      <c r="E62" s="14">
        <f t="shared" si="8"/>
        <v>335552</v>
      </c>
      <c r="F62" s="20">
        <f t="shared" si="9"/>
        <v>340355</v>
      </c>
    </row>
    <row r="63" spans="1:41" x14ac:dyDescent="0.2">
      <c r="A63" s="32">
        <f t="shared" si="10"/>
        <v>23</v>
      </c>
      <c r="B63" s="14">
        <f t="shared" si="5"/>
        <v>321922</v>
      </c>
      <c r="C63" s="14">
        <f t="shared" si="6"/>
        <v>328666</v>
      </c>
      <c r="D63" s="14">
        <f t="shared" si="7"/>
        <v>333339</v>
      </c>
      <c r="E63" s="14">
        <f t="shared" si="8"/>
        <v>340086</v>
      </c>
      <c r="F63" s="20">
        <f t="shared" si="9"/>
        <v>344755</v>
      </c>
    </row>
    <row r="64" spans="1:41" x14ac:dyDescent="0.2">
      <c r="A64" s="32">
        <f t="shared" si="10"/>
        <v>24</v>
      </c>
      <c r="B64" s="14">
        <f t="shared" si="5"/>
        <v>327123</v>
      </c>
      <c r="C64" s="14">
        <f t="shared" si="6"/>
        <v>333678</v>
      </c>
      <c r="D64" s="14">
        <f t="shared" si="7"/>
        <v>338217</v>
      </c>
      <c r="E64" s="14">
        <f t="shared" si="8"/>
        <v>344774</v>
      </c>
      <c r="F64" s="20">
        <f t="shared" si="9"/>
        <v>349313</v>
      </c>
    </row>
    <row r="65" spans="1:6" x14ac:dyDescent="0.2">
      <c r="A65" s="32">
        <f t="shared" si="10"/>
        <v>25</v>
      </c>
      <c r="B65" s="14">
        <f t="shared" si="5"/>
        <v>332439</v>
      </c>
      <c r="C65" s="14">
        <f t="shared" si="6"/>
        <v>338791</v>
      </c>
      <c r="D65" s="14">
        <f t="shared" si="7"/>
        <v>343188</v>
      </c>
      <c r="E65" s="14">
        <f t="shared" si="8"/>
        <v>349540</v>
      </c>
      <c r="F65" s="20">
        <f t="shared" si="9"/>
        <v>353936</v>
      </c>
    </row>
    <row r="66" spans="1:6" x14ac:dyDescent="0.2">
      <c r="A66" s="32">
        <f t="shared" si="10"/>
        <v>26</v>
      </c>
      <c r="B66" s="14">
        <f t="shared" si="5"/>
        <v>337879</v>
      </c>
      <c r="C66" s="14">
        <f t="shared" si="6"/>
        <v>344010</v>
      </c>
      <c r="D66" s="14">
        <f t="shared" si="7"/>
        <v>348255</v>
      </c>
      <c r="E66" s="14">
        <f t="shared" si="8"/>
        <v>354387</v>
      </c>
      <c r="F66" s="20">
        <f t="shared" si="9"/>
        <v>358631</v>
      </c>
    </row>
    <row r="67" spans="1:6" x14ac:dyDescent="0.2">
      <c r="A67" s="32">
        <f t="shared" si="10"/>
        <v>27</v>
      </c>
      <c r="B67" s="14">
        <f t="shared" si="5"/>
        <v>343436</v>
      </c>
      <c r="C67" s="14">
        <f t="shared" si="6"/>
        <v>349331</v>
      </c>
      <c r="D67" s="14">
        <f t="shared" si="7"/>
        <v>353416</v>
      </c>
      <c r="E67" s="14">
        <f t="shared" si="8"/>
        <v>359312</v>
      </c>
      <c r="F67" s="20">
        <f t="shared" si="9"/>
        <v>363395</v>
      </c>
    </row>
    <row r="68" spans="1:6" x14ac:dyDescent="0.2">
      <c r="A68" s="32">
        <f t="shared" si="10"/>
        <v>28</v>
      </c>
      <c r="B68" s="14">
        <f t="shared" si="5"/>
        <v>349119</v>
      </c>
      <c r="C68" s="14">
        <f t="shared" si="6"/>
        <v>354765</v>
      </c>
      <c r="D68" s="14">
        <f t="shared" si="7"/>
        <v>358674</v>
      </c>
      <c r="E68" s="14">
        <f t="shared" si="8"/>
        <v>364320</v>
      </c>
      <c r="F68" s="20">
        <f t="shared" si="9"/>
        <v>368230</v>
      </c>
    </row>
    <row r="69" spans="1:6" x14ac:dyDescent="0.2">
      <c r="A69" s="32">
        <f t="shared" si="10"/>
        <v>29</v>
      </c>
      <c r="B69" s="14">
        <f t="shared" si="5"/>
        <v>354929</v>
      </c>
      <c r="C69" s="14">
        <f t="shared" si="6"/>
        <v>360307</v>
      </c>
      <c r="D69" s="14">
        <f t="shared" si="7"/>
        <v>364032</v>
      </c>
      <c r="E69" s="14">
        <f t="shared" si="8"/>
        <v>369411</v>
      </c>
      <c r="F69" s="20">
        <f t="shared" si="9"/>
        <v>373135</v>
      </c>
    </row>
    <row r="70" spans="1:6" x14ac:dyDescent="0.2">
      <c r="A70" s="32">
        <f t="shared" si="10"/>
        <v>30</v>
      </c>
      <c r="B70" s="14">
        <f t="shared" si="5"/>
        <v>360871</v>
      </c>
      <c r="C70" s="14">
        <f t="shared" si="6"/>
        <v>365965</v>
      </c>
      <c r="D70" s="14">
        <f t="shared" si="7"/>
        <v>369491</v>
      </c>
      <c r="E70" s="14">
        <f t="shared" si="8"/>
        <v>374583</v>
      </c>
      <c r="F70" s="20">
        <f t="shared" si="9"/>
        <v>378110</v>
      </c>
    </row>
    <row r="71" spans="1:6" x14ac:dyDescent="0.2">
      <c r="A71" s="32">
        <f t="shared" si="10"/>
        <v>31</v>
      </c>
      <c r="B71" s="14">
        <f t="shared" si="5"/>
        <v>366940</v>
      </c>
      <c r="C71" s="14">
        <f t="shared" si="6"/>
        <v>371731</v>
      </c>
      <c r="D71" s="14">
        <f t="shared" si="7"/>
        <v>375049</v>
      </c>
      <c r="E71" s="14">
        <f t="shared" si="8"/>
        <v>379840</v>
      </c>
      <c r="F71" s="20">
        <f t="shared" si="9"/>
        <v>383157</v>
      </c>
    </row>
    <row r="72" spans="1:6" x14ac:dyDescent="0.2">
      <c r="A72" s="32">
        <f t="shared" si="10"/>
        <v>32</v>
      </c>
      <c r="B72" s="14">
        <f t="shared" si="5"/>
        <v>373151</v>
      </c>
      <c r="C72" s="14">
        <f t="shared" si="6"/>
        <v>377618</v>
      </c>
      <c r="D72" s="14">
        <f t="shared" si="7"/>
        <v>380712</v>
      </c>
      <c r="E72" s="14">
        <f t="shared" si="8"/>
        <v>385182</v>
      </c>
      <c r="F72" s="20">
        <f t="shared" si="9"/>
        <v>388274</v>
      </c>
    </row>
    <row r="73" spans="1:6" x14ac:dyDescent="0.2">
      <c r="A73" s="32">
        <f t="shared" si="10"/>
        <v>33</v>
      </c>
      <c r="B73" s="14">
        <f t="shared" si="5"/>
        <v>379492</v>
      </c>
      <c r="C73" s="14">
        <f t="shared" si="6"/>
        <v>383617</v>
      </c>
      <c r="D73" s="14">
        <f t="shared" si="7"/>
        <v>386476</v>
      </c>
      <c r="E73" s="14">
        <f t="shared" si="8"/>
        <v>390603</v>
      </c>
      <c r="F73" s="20">
        <f t="shared" si="9"/>
        <v>393460</v>
      </c>
    </row>
    <row r="74" spans="1:6" x14ac:dyDescent="0.2">
      <c r="A74" s="32">
        <f t="shared" si="10"/>
        <v>34</v>
      </c>
      <c r="B74" s="14">
        <f t="shared" si="5"/>
        <v>385979</v>
      </c>
      <c r="C74" s="14">
        <f t="shared" si="6"/>
        <v>389743</v>
      </c>
      <c r="D74" s="14">
        <f t="shared" si="7"/>
        <v>392349</v>
      </c>
      <c r="E74" s="14">
        <f t="shared" si="8"/>
        <v>396111</v>
      </c>
      <c r="F74" s="20">
        <f t="shared" si="9"/>
        <v>398717</v>
      </c>
    </row>
    <row r="75" spans="1:6" x14ac:dyDescent="0.2">
      <c r="A75" s="32">
        <f t="shared" si="10"/>
        <v>35</v>
      </c>
      <c r="B75" s="14">
        <f t="shared" si="5"/>
        <v>392609</v>
      </c>
      <c r="C75" s="14">
        <f t="shared" si="6"/>
        <v>395990</v>
      </c>
      <c r="D75" s="14">
        <f t="shared" si="7"/>
        <v>398328</v>
      </c>
      <c r="E75" s="14">
        <f t="shared" si="8"/>
        <v>401709</v>
      </c>
      <c r="F75" s="20">
        <f t="shared" si="9"/>
        <v>404048</v>
      </c>
    </row>
    <row r="76" spans="1:6" x14ac:dyDescent="0.2">
      <c r="A76" s="32">
        <f t="shared" si="10"/>
        <v>36</v>
      </c>
      <c r="B76" s="14">
        <f t="shared" si="5"/>
        <v>399385</v>
      </c>
      <c r="C76" s="14">
        <f t="shared" si="6"/>
        <v>402357</v>
      </c>
      <c r="D76" s="14">
        <f t="shared" si="7"/>
        <v>404415</v>
      </c>
      <c r="E76" s="14">
        <f t="shared" si="8"/>
        <v>407388</v>
      </c>
      <c r="F76" s="20">
        <f t="shared" si="9"/>
        <v>409445</v>
      </c>
    </row>
    <row r="77" spans="1:6" x14ac:dyDescent="0.2">
      <c r="A77" s="32">
        <f t="shared" si="10"/>
        <v>37</v>
      </c>
      <c r="B77" s="14">
        <f t="shared" si="5"/>
        <v>406310</v>
      </c>
      <c r="C77" s="14">
        <f t="shared" si="6"/>
        <v>408852</v>
      </c>
      <c r="D77" s="14">
        <f t="shared" si="7"/>
        <v>410610</v>
      </c>
      <c r="E77" s="14">
        <f t="shared" si="8"/>
        <v>413152</v>
      </c>
      <c r="F77" s="20">
        <f t="shared" si="9"/>
        <v>414913</v>
      </c>
    </row>
    <row r="78" spans="1:6" x14ac:dyDescent="0.2">
      <c r="A78" s="32">
        <f t="shared" si="10"/>
        <v>38</v>
      </c>
      <c r="B78" s="14">
        <f t="shared" si="5"/>
        <v>413623</v>
      </c>
      <c r="C78" s="14">
        <f t="shared" si="6"/>
        <v>415750</v>
      </c>
      <c r="D78" s="14">
        <f t="shared" si="7"/>
        <v>417222</v>
      </c>
      <c r="E78" s="14">
        <f t="shared" si="8"/>
        <v>419349</v>
      </c>
      <c r="F78" s="20">
        <f t="shared" si="9"/>
        <v>420824</v>
      </c>
    </row>
    <row r="79" spans="1:6" x14ac:dyDescent="0.2">
      <c r="A79" s="32">
        <f t="shared" si="10"/>
        <v>39</v>
      </c>
      <c r="B79" s="14">
        <f t="shared" si="5"/>
        <v>421007</v>
      </c>
      <c r="C79" s="14">
        <f t="shared" si="6"/>
        <v>422647</v>
      </c>
      <c r="D79" s="14">
        <f t="shared" si="7"/>
        <v>423781</v>
      </c>
      <c r="E79" s="14">
        <f t="shared" si="8"/>
        <v>425418</v>
      </c>
      <c r="F79" s="20">
        <f t="shared" si="9"/>
        <v>426553</v>
      </c>
    </row>
    <row r="80" spans="1:6" x14ac:dyDescent="0.2">
      <c r="A80" s="32">
        <f t="shared" si="10"/>
        <v>40</v>
      </c>
      <c r="B80" s="14">
        <f t="shared" si="5"/>
        <v>428554</v>
      </c>
      <c r="C80" s="14">
        <f t="shared" si="6"/>
        <v>429674</v>
      </c>
      <c r="D80" s="14">
        <f t="shared" si="7"/>
        <v>430450</v>
      </c>
      <c r="E80" s="14">
        <f t="shared" si="8"/>
        <v>431570</v>
      </c>
      <c r="F80" s="20">
        <f t="shared" si="9"/>
        <v>432346</v>
      </c>
    </row>
    <row r="81" spans="1:6" x14ac:dyDescent="0.2">
      <c r="A81" s="32">
        <f t="shared" si="10"/>
        <v>41</v>
      </c>
      <c r="B81" s="14">
        <f t="shared" si="5"/>
        <v>436265</v>
      </c>
      <c r="C81" s="14">
        <f t="shared" si="6"/>
        <v>436838</v>
      </c>
      <c r="D81" s="14">
        <f t="shared" si="7"/>
        <v>437237</v>
      </c>
      <c r="E81" s="14">
        <f t="shared" si="8"/>
        <v>437812</v>
      </c>
      <c r="F81" s="20">
        <f t="shared" si="9"/>
        <v>438209</v>
      </c>
    </row>
    <row r="82" spans="1:6" x14ac:dyDescent="0.2">
      <c r="A82" s="32">
        <f t="shared" si="10"/>
        <v>42</v>
      </c>
      <c r="B82" s="14">
        <f t="shared" ref="B82:B89" si="11">ROUND(AB47*$E$17%,0)</f>
        <v>444143</v>
      </c>
      <c r="C82" s="10"/>
      <c r="D82" s="10"/>
      <c r="E82" s="10"/>
      <c r="F82" s="11"/>
    </row>
    <row r="83" spans="1:6" x14ac:dyDescent="0.2">
      <c r="A83" s="32">
        <f t="shared" si="10"/>
        <v>43</v>
      </c>
      <c r="B83" s="14">
        <f t="shared" si="11"/>
        <v>454003</v>
      </c>
      <c r="C83" s="10"/>
      <c r="D83" s="10"/>
      <c r="E83" s="10"/>
      <c r="F83" s="11"/>
    </row>
    <row r="84" spans="1:6" x14ac:dyDescent="0.2">
      <c r="A84" s="32">
        <f t="shared" si="10"/>
        <v>44</v>
      </c>
      <c r="B84" s="14">
        <f t="shared" si="11"/>
        <v>464132</v>
      </c>
      <c r="C84" s="10"/>
      <c r="D84" s="10"/>
      <c r="E84" s="10"/>
      <c r="F84" s="11"/>
    </row>
    <row r="85" spans="1:6" x14ac:dyDescent="0.2">
      <c r="A85" s="32">
        <f t="shared" si="10"/>
        <v>45</v>
      </c>
      <c r="B85" s="14">
        <f t="shared" si="11"/>
        <v>474542</v>
      </c>
      <c r="C85" s="10"/>
      <c r="D85" s="10"/>
      <c r="E85" s="10"/>
      <c r="F85" s="11"/>
    </row>
    <row r="86" spans="1:6" x14ac:dyDescent="0.2">
      <c r="A86" s="32">
        <f t="shared" si="10"/>
        <v>46</v>
      </c>
      <c r="B86" s="14">
        <f t="shared" si="11"/>
        <v>485240</v>
      </c>
      <c r="C86" s="10"/>
      <c r="D86" s="10"/>
      <c r="E86" s="10"/>
      <c r="F86" s="11"/>
    </row>
    <row r="87" spans="1:6" x14ac:dyDescent="0.2">
      <c r="A87" s="32">
        <f t="shared" si="10"/>
        <v>47</v>
      </c>
      <c r="B87" s="14">
        <f t="shared" si="11"/>
        <v>507522</v>
      </c>
      <c r="C87" s="10"/>
      <c r="D87" s="10"/>
      <c r="E87" s="10"/>
      <c r="F87" s="11"/>
    </row>
    <row r="88" spans="1:6" x14ac:dyDescent="0.2">
      <c r="A88" s="33">
        <f t="shared" si="10"/>
        <v>48</v>
      </c>
      <c r="B88" s="14">
        <f t="shared" si="11"/>
        <v>541609</v>
      </c>
      <c r="C88" s="10"/>
      <c r="D88" s="10"/>
      <c r="E88" s="10"/>
      <c r="F88" s="11"/>
    </row>
    <row r="89" spans="1:6" ht="13.5" thickBot="1" x14ac:dyDescent="0.25">
      <c r="A89" s="34">
        <f t="shared" si="10"/>
        <v>49</v>
      </c>
      <c r="B89" s="21">
        <f t="shared" si="11"/>
        <v>579379</v>
      </c>
      <c r="C89" s="6"/>
      <c r="D89" s="6"/>
      <c r="E89" s="6"/>
      <c r="F89" s="7"/>
    </row>
    <row r="90" spans="1:6" ht="13.5" thickTop="1" x14ac:dyDescent="0.2"/>
    <row r="91" spans="1:6" x14ac:dyDescent="0.2">
      <c r="A91" t="s">
        <v>9</v>
      </c>
      <c r="C91" s="146">
        <f>+E$17</f>
        <v>122.80670000000001</v>
      </c>
    </row>
    <row r="94" spans="1:6" ht="13.5" thickBot="1" x14ac:dyDescent="0.25">
      <c r="B94" s="9"/>
    </row>
    <row r="95" spans="1:6" ht="13.5" thickTop="1" x14ac:dyDescent="0.2">
      <c r="A95" s="265" t="s">
        <v>183</v>
      </c>
      <c r="C95" s="197"/>
      <c r="D95" s="204"/>
      <c r="E95" s="204"/>
      <c r="F95" s="205" t="str">
        <f>+F45</f>
        <v>1. april 2024</v>
      </c>
    </row>
    <row r="96" spans="1:6" x14ac:dyDescent="0.2">
      <c r="A96" s="12"/>
      <c r="B96" s="16"/>
      <c r="C96" s="17"/>
      <c r="D96" s="17" t="s">
        <v>0</v>
      </c>
      <c r="E96" s="17"/>
      <c r="F96" s="22"/>
    </row>
    <row r="97" spans="1:6" ht="13.5" thickBot="1" x14ac:dyDescent="0.25">
      <c r="A97" s="18" t="s">
        <v>2</v>
      </c>
      <c r="B97" s="29" t="s">
        <v>3</v>
      </c>
      <c r="C97" s="29" t="s">
        <v>4</v>
      </c>
      <c r="D97" s="29" t="s">
        <v>5</v>
      </c>
      <c r="E97" s="29" t="s">
        <v>6</v>
      </c>
      <c r="F97" s="30" t="s">
        <v>7</v>
      </c>
    </row>
    <row r="98" spans="1:6" x14ac:dyDescent="0.2">
      <c r="A98" s="32">
        <v>8</v>
      </c>
      <c r="B98" s="14">
        <f t="shared" ref="B98:F107" si="12">+B48/12</f>
        <v>21122.333333333332</v>
      </c>
      <c r="C98" s="14">
        <f t="shared" si="12"/>
        <v>21540.5</v>
      </c>
      <c r="D98" s="14">
        <f t="shared" si="12"/>
        <v>21830</v>
      </c>
      <c r="E98" s="14">
        <f t="shared" si="12"/>
        <v>22248.166666666668</v>
      </c>
      <c r="F98" s="20">
        <f t="shared" si="12"/>
        <v>22537.666666666668</v>
      </c>
    </row>
    <row r="99" spans="1:6" x14ac:dyDescent="0.2">
      <c r="A99" s="32">
        <f t="shared" ref="A99:A139" si="13">+A98+1</f>
        <v>9</v>
      </c>
      <c r="B99" s="14">
        <f t="shared" si="12"/>
        <v>21473.666666666668</v>
      </c>
      <c r="C99" s="14">
        <f t="shared" si="12"/>
        <v>21902.083333333332</v>
      </c>
      <c r="D99" s="14">
        <f t="shared" si="12"/>
        <v>22198.916666666668</v>
      </c>
      <c r="E99" s="14">
        <f t="shared" si="12"/>
        <v>22627.333333333332</v>
      </c>
      <c r="F99" s="20">
        <f t="shared" si="12"/>
        <v>22924.083333333332</v>
      </c>
    </row>
    <row r="100" spans="1:6" x14ac:dyDescent="0.2">
      <c r="A100" s="32">
        <f t="shared" si="13"/>
        <v>10</v>
      </c>
      <c r="B100" s="14">
        <f t="shared" si="12"/>
        <v>21834.333333333332</v>
      </c>
      <c r="C100" s="14">
        <f t="shared" si="12"/>
        <v>22273.666666666668</v>
      </c>
      <c r="D100" s="14">
        <f t="shared" si="12"/>
        <v>22577.666666666668</v>
      </c>
      <c r="E100" s="14">
        <f t="shared" si="12"/>
        <v>23016.916666666668</v>
      </c>
      <c r="F100" s="20">
        <f t="shared" si="12"/>
        <v>23321.166666666668</v>
      </c>
    </row>
    <row r="101" spans="1:6" x14ac:dyDescent="0.2">
      <c r="A101" s="32">
        <f t="shared" si="13"/>
        <v>11</v>
      </c>
      <c r="B101" s="14">
        <f t="shared" si="12"/>
        <v>22118.916666666668</v>
      </c>
      <c r="C101" s="14">
        <f t="shared" si="12"/>
        <v>22569.083333333332</v>
      </c>
      <c r="D101" s="14">
        <f t="shared" si="12"/>
        <v>22880.833333333332</v>
      </c>
      <c r="E101" s="14">
        <f t="shared" si="12"/>
        <v>23331</v>
      </c>
      <c r="F101" s="20">
        <f t="shared" si="12"/>
        <v>23642.666666666668</v>
      </c>
    </row>
    <row r="102" spans="1:6" x14ac:dyDescent="0.2">
      <c r="A102" s="32">
        <f t="shared" si="13"/>
        <v>12</v>
      </c>
      <c r="B102" s="14">
        <f t="shared" si="12"/>
        <v>22499.75</v>
      </c>
      <c r="C102" s="14">
        <f t="shared" si="12"/>
        <v>22961.25</v>
      </c>
      <c r="D102" s="14">
        <f t="shared" si="12"/>
        <v>23281</v>
      </c>
      <c r="E102" s="14">
        <f t="shared" si="12"/>
        <v>23742.333333333332</v>
      </c>
      <c r="F102" s="20">
        <f t="shared" si="12"/>
        <v>24061.833333333332</v>
      </c>
    </row>
    <row r="103" spans="1:6" x14ac:dyDescent="0.2">
      <c r="A103" s="32">
        <f t="shared" si="13"/>
        <v>13</v>
      </c>
      <c r="B103" s="14">
        <f t="shared" si="12"/>
        <v>22891.25</v>
      </c>
      <c r="C103" s="14">
        <f t="shared" si="12"/>
        <v>23364.416666666668</v>
      </c>
      <c r="D103" s="14">
        <f t="shared" si="12"/>
        <v>23691.833333333332</v>
      </c>
      <c r="E103" s="14">
        <f t="shared" si="12"/>
        <v>24165.166666666668</v>
      </c>
      <c r="F103" s="20">
        <f t="shared" si="12"/>
        <v>24492.583333333332</v>
      </c>
    </row>
    <row r="104" spans="1:6" x14ac:dyDescent="0.2">
      <c r="A104" s="32">
        <f t="shared" si="13"/>
        <v>14</v>
      </c>
      <c r="B104" s="14">
        <f t="shared" si="12"/>
        <v>23293.5</v>
      </c>
      <c r="C104" s="14">
        <f t="shared" si="12"/>
        <v>23778.583333333332</v>
      </c>
      <c r="D104" s="14">
        <f t="shared" si="12"/>
        <v>24114.333333333332</v>
      </c>
      <c r="E104" s="14">
        <f t="shared" si="12"/>
        <v>24599.333333333332</v>
      </c>
      <c r="F104" s="20">
        <f t="shared" si="12"/>
        <v>24935.083333333332</v>
      </c>
    </row>
    <row r="105" spans="1:6" x14ac:dyDescent="0.2">
      <c r="A105" s="32">
        <f t="shared" si="13"/>
        <v>15</v>
      </c>
      <c r="B105" s="14">
        <f t="shared" si="12"/>
        <v>23706.666666666668</v>
      </c>
      <c r="C105" s="14">
        <f t="shared" si="12"/>
        <v>24203.833333333332</v>
      </c>
      <c r="D105" s="14">
        <f t="shared" si="12"/>
        <v>24548</v>
      </c>
      <c r="E105" s="14">
        <f t="shared" si="12"/>
        <v>25045.416666666668</v>
      </c>
      <c r="F105" s="20">
        <f t="shared" si="12"/>
        <v>25389.666666666668</v>
      </c>
    </row>
    <row r="106" spans="1:6" x14ac:dyDescent="0.2">
      <c r="A106" s="32">
        <f t="shared" si="13"/>
        <v>16</v>
      </c>
      <c r="B106" s="14">
        <f t="shared" si="12"/>
        <v>24023.333333333332</v>
      </c>
      <c r="C106" s="14">
        <f t="shared" si="12"/>
        <v>24533.166666666668</v>
      </c>
      <c r="D106" s="14">
        <f t="shared" si="12"/>
        <v>24886.25</v>
      </c>
      <c r="E106" s="14">
        <f t="shared" si="12"/>
        <v>25396</v>
      </c>
      <c r="F106" s="20">
        <f t="shared" si="12"/>
        <v>25749.083333333332</v>
      </c>
    </row>
    <row r="107" spans="1:6" x14ac:dyDescent="0.2">
      <c r="A107" s="32">
        <f t="shared" si="13"/>
        <v>17</v>
      </c>
      <c r="B107" s="14">
        <f t="shared" si="12"/>
        <v>24459.5</v>
      </c>
      <c r="C107" s="14">
        <f t="shared" si="12"/>
        <v>24982.333333333332</v>
      </c>
      <c r="D107" s="14">
        <f t="shared" si="12"/>
        <v>25344.333333333332</v>
      </c>
      <c r="E107" s="14">
        <f t="shared" si="12"/>
        <v>25867.083333333332</v>
      </c>
      <c r="F107" s="20">
        <f t="shared" si="12"/>
        <v>26228.833333333332</v>
      </c>
    </row>
    <row r="108" spans="1:6" x14ac:dyDescent="0.2">
      <c r="A108" s="32">
        <f t="shared" si="13"/>
        <v>18</v>
      </c>
      <c r="B108" s="14">
        <f t="shared" ref="B108:F117" si="14">+B58/12</f>
        <v>24908</v>
      </c>
      <c r="C108" s="14">
        <f t="shared" si="14"/>
        <v>25444.083333333332</v>
      </c>
      <c r="D108" s="14">
        <f t="shared" si="14"/>
        <v>25815.166666666668</v>
      </c>
      <c r="E108" s="14">
        <f t="shared" si="14"/>
        <v>26351.25</v>
      </c>
      <c r="F108" s="20">
        <f t="shared" si="14"/>
        <v>26722.25</v>
      </c>
    </row>
    <row r="109" spans="1:6" x14ac:dyDescent="0.2">
      <c r="A109" s="32">
        <f t="shared" si="13"/>
        <v>19</v>
      </c>
      <c r="B109" s="14">
        <f t="shared" si="14"/>
        <v>25242.583333333332</v>
      </c>
      <c r="C109" s="14">
        <f t="shared" si="14"/>
        <v>25792.333333333332</v>
      </c>
      <c r="D109" s="14">
        <f t="shared" si="14"/>
        <v>26172.75</v>
      </c>
      <c r="E109" s="14">
        <f t="shared" si="14"/>
        <v>26722.666666666668</v>
      </c>
      <c r="F109" s="20">
        <f t="shared" si="14"/>
        <v>27103.333333333332</v>
      </c>
    </row>
    <row r="110" spans="1:6" x14ac:dyDescent="0.2">
      <c r="A110" s="32">
        <f t="shared" si="13"/>
        <v>20</v>
      </c>
      <c r="B110" s="14">
        <f t="shared" si="14"/>
        <v>25590.166666666668</v>
      </c>
      <c r="C110" s="14">
        <f t="shared" si="14"/>
        <v>26153.75</v>
      </c>
      <c r="D110" s="14">
        <f t="shared" si="14"/>
        <v>26544.083333333332</v>
      </c>
      <c r="E110" s="14">
        <f t="shared" si="14"/>
        <v>27107.75</v>
      </c>
      <c r="F110" s="20">
        <f t="shared" si="14"/>
        <v>27497.833333333332</v>
      </c>
    </row>
    <row r="111" spans="1:6" x14ac:dyDescent="0.2">
      <c r="A111" s="32">
        <f t="shared" si="13"/>
        <v>21</v>
      </c>
      <c r="B111" s="14">
        <f t="shared" si="14"/>
        <v>26013.75</v>
      </c>
      <c r="C111" s="14">
        <f t="shared" si="14"/>
        <v>26591.833333333332</v>
      </c>
      <c r="D111" s="14">
        <f t="shared" si="14"/>
        <v>26992.083333333332</v>
      </c>
      <c r="E111" s="14">
        <f t="shared" si="14"/>
        <v>27570.166666666668</v>
      </c>
      <c r="F111" s="20">
        <f t="shared" si="14"/>
        <v>27970.416666666668</v>
      </c>
    </row>
    <row r="112" spans="1:6" x14ac:dyDescent="0.2">
      <c r="A112" s="32">
        <f t="shared" si="13"/>
        <v>22</v>
      </c>
      <c r="B112" s="14">
        <f t="shared" si="14"/>
        <v>26406.166666666668</v>
      </c>
      <c r="C112" s="14">
        <f t="shared" si="14"/>
        <v>26984.333333333332</v>
      </c>
      <c r="D112" s="14">
        <f t="shared" si="14"/>
        <v>27384.583333333332</v>
      </c>
      <c r="E112" s="14">
        <f t="shared" si="14"/>
        <v>27962.666666666668</v>
      </c>
      <c r="F112" s="20">
        <f t="shared" si="14"/>
        <v>28362.916666666668</v>
      </c>
    </row>
    <row r="113" spans="1:6" x14ac:dyDescent="0.2">
      <c r="A113" s="32">
        <f t="shared" si="13"/>
        <v>23</v>
      </c>
      <c r="B113" s="14">
        <f t="shared" si="14"/>
        <v>26826.833333333332</v>
      </c>
      <c r="C113" s="14">
        <f t="shared" si="14"/>
        <v>27388.833333333332</v>
      </c>
      <c r="D113" s="14">
        <f t="shared" si="14"/>
        <v>27778.25</v>
      </c>
      <c r="E113" s="14">
        <f t="shared" si="14"/>
        <v>28340.5</v>
      </c>
      <c r="F113" s="20">
        <f t="shared" si="14"/>
        <v>28729.583333333332</v>
      </c>
    </row>
    <row r="114" spans="1:6" x14ac:dyDescent="0.2">
      <c r="A114" s="32">
        <f t="shared" si="13"/>
        <v>24</v>
      </c>
      <c r="B114" s="14">
        <f t="shared" si="14"/>
        <v>27260.25</v>
      </c>
      <c r="C114" s="14">
        <f t="shared" si="14"/>
        <v>27806.5</v>
      </c>
      <c r="D114" s="14">
        <f t="shared" si="14"/>
        <v>28184.75</v>
      </c>
      <c r="E114" s="14">
        <f t="shared" si="14"/>
        <v>28731.166666666668</v>
      </c>
      <c r="F114" s="20">
        <f t="shared" si="14"/>
        <v>29109.416666666668</v>
      </c>
    </row>
    <row r="115" spans="1:6" x14ac:dyDescent="0.2">
      <c r="A115" s="32">
        <f t="shared" si="13"/>
        <v>25</v>
      </c>
      <c r="B115" s="14">
        <f t="shared" si="14"/>
        <v>27703.25</v>
      </c>
      <c r="C115" s="14">
        <f t="shared" si="14"/>
        <v>28232.583333333332</v>
      </c>
      <c r="D115" s="14">
        <f t="shared" si="14"/>
        <v>28599</v>
      </c>
      <c r="E115" s="14">
        <f t="shared" si="14"/>
        <v>29128.333333333332</v>
      </c>
      <c r="F115" s="20">
        <f t="shared" si="14"/>
        <v>29494.666666666668</v>
      </c>
    </row>
    <row r="116" spans="1:6" x14ac:dyDescent="0.2">
      <c r="A116" s="32">
        <f t="shared" si="13"/>
        <v>26</v>
      </c>
      <c r="B116" s="14">
        <f t="shared" si="14"/>
        <v>28156.583333333332</v>
      </c>
      <c r="C116" s="14">
        <f t="shared" si="14"/>
        <v>28667.5</v>
      </c>
      <c r="D116" s="14">
        <f t="shared" si="14"/>
        <v>29021.25</v>
      </c>
      <c r="E116" s="14">
        <f t="shared" si="14"/>
        <v>29532.25</v>
      </c>
      <c r="F116" s="20">
        <f t="shared" si="14"/>
        <v>29885.916666666668</v>
      </c>
    </row>
    <row r="117" spans="1:6" x14ac:dyDescent="0.2">
      <c r="A117" s="32">
        <f t="shared" si="13"/>
        <v>27</v>
      </c>
      <c r="B117" s="14">
        <f t="shared" si="14"/>
        <v>28619.666666666668</v>
      </c>
      <c r="C117" s="14">
        <f t="shared" si="14"/>
        <v>29110.916666666668</v>
      </c>
      <c r="D117" s="14">
        <f t="shared" si="14"/>
        <v>29451.333333333332</v>
      </c>
      <c r="E117" s="14">
        <f t="shared" si="14"/>
        <v>29942.666666666668</v>
      </c>
      <c r="F117" s="20">
        <f t="shared" si="14"/>
        <v>30282.916666666668</v>
      </c>
    </row>
    <row r="118" spans="1:6" x14ac:dyDescent="0.2">
      <c r="A118" s="32">
        <f t="shared" si="13"/>
        <v>28</v>
      </c>
      <c r="B118" s="14">
        <f t="shared" ref="B118:F127" si="15">+B68/12</f>
        <v>29093.25</v>
      </c>
      <c r="C118" s="14">
        <f t="shared" si="15"/>
        <v>29563.75</v>
      </c>
      <c r="D118" s="14">
        <f t="shared" si="15"/>
        <v>29889.5</v>
      </c>
      <c r="E118" s="14">
        <f t="shared" si="15"/>
        <v>30360</v>
      </c>
      <c r="F118" s="20">
        <f t="shared" si="15"/>
        <v>30685.833333333332</v>
      </c>
    </row>
    <row r="119" spans="1:6" x14ac:dyDescent="0.2">
      <c r="A119" s="32">
        <f t="shared" si="13"/>
        <v>29</v>
      </c>
      <c r="B119" s="14">
        <f t="shared" si="15"/>
        <v>29577.416666666668</v>
      </c>
      <c r="C119" s="14">
        <f t="shared" si="15"/>
        <v>30025.583333333332</v>
      </c>
      <c r="D119" s="14">
        <f t="shared" si="15"/>
        <v>30336</v>
      </c>
      <c r="E119" s="14">
        <f t="shared" si="15"/>
        <v>30784.25</v>
      </c>
      <c r="F119" s="20">
        <f t="shared" si="15"/>
        <v>31094.583333333332</v>
      </c>
    </row>
    <row r="120" spans="1:6" x14ac:dyDescent="0.2">
      <c r="A120" s="32">
        <f t="shared" si="13"/>
        <v>30</v>
      </c>
      <c r="B120" s="14">
        <f t="shared" si="15"/>
        <v>30072.583333333332</v>
      </c>
      <c r="C120" s="14">
        <f t="shared" si="15"/>
        <v>30497.083333333332</v>
      </c>
      <c r="D120" s="14">
        <f t="shared" si="15"/>
        <v>30790.916666666668</v>
      </c>
      <c r="E120" s="14">
        <f t="shared" si="15"/>
        <v>31215.25</v>
      </c>
      <c r="F120" s="20">
        <f t="shared" si="15"/>
        <v>31509.166666666668</v>
      </c>
    </row>
    <row r="121" spans="1:6" x14ac:dyDescent="0.2">
      <c r="A121" s="32">
        <f t="shared" si="13"/>
        <v>31</v>
      </c>
      <c r="B121" s="14">
        <f t="shared" si="15"/>
        <v>30578.333333333332</v>
      </c>
      <c r="C121" s="14">
        <f t="shared" si="15"/>
        <v>30977.583333333332</v>
      </c>
      <c r="D121" s="14">
        <f t="shared" si="15"/>
        <v>31254.083333333332</v>
      </c>
      <c r="E121" s="14">
        <f t="shared" si="15"/>
        <v>31653.333333333332</v>
      </c>
      <c r="F121" s="20">
        <f t="shared" si="15"/>
        <v>31929.75</v>
      </c>
    </row>
    <row r="122" spans="1:6" x14ac:dyDescent="0.2">
      <c r="A122" s="32">
        <f t="shared" si="13"/>
        <v>32</v>
      </c>
      <c r="B122" s="14">
        <f t="shared" si="15"/>
        <v>31095.916666666668</v>
      </c>
      <c r="C122" s="14">
        <f t="shared" si="15"/>
        <v>31468.166666666668</v>
      </c>
      <c r="D122" s="14">
        <f t="shared" si="15"/>
        <v>31726</v>
      </c>
      <c r="E122" s="14">
        <f t="shared" si="15"/>
        <v>32098.5</v>
      </c>
      <c r="F122" s="20">
        <f t="shared" si="15"/>
        <v>32356.166666666668</v>
      </c>
    </row>
    <row r="123" spans="1:6" x14ac:dyDescent="0.2">
      <c r="A123" s="32">
        <f t="shared" si="13"/>
        <v>33</v>
      </c>
      <c r="B123" s="14">
        <f t="shared" si="15"/>
        <v>31624.333333333332</v>
      </c>
      <c r="C123" s="14">
        <f t="shared" si="15"/>
        <v>31968.083333333332</v>
      </c>
      <c r="D123" s="14">
        <f t="shared" si="15"/>
        <v>32206.333333333332</v>
      </c>
      <c r="E123" s="14">
        <f t="shared" si="15"/>
        <v>32550.25</v>
      </c>
      <c r="F123" s="20">
        <f t="shared" si="15"/>
        <v>32788.333333333336</v>
      </c>
    </row>
    <row r="124" spans="1:6" x14ac:dyDescent="0.2">
      <c r="A124" s="32">
        <f t="shared" si="13"/>
        <v>34</v>
      </c>
      <c r="B124" s="14">
        <f t="shared" si="15"/>
        <v>32164.916666666668</v>
      </c>
      <c r="C124" s="14">
        <f t="shared" si="15"/>
        <v>32478.583333333332</v>
      </c>
      <c r="D124" s="14">
        <f t="shared" si="15"/>
        <v>32695.75</v>
      </c>
      <c r="E124" s="14">
        <f t="shared" si="15"/>
        <v>33009.25</v>
      </c>
      <c r="F124" s="20">
        <f t="shared" si="15"/>
        <v>33226.416666666664</v>
      </c>
    </row>
    <row r="125" spans="1:6" x14ac:dyDescent="0.2">
      <c r="A125" s="32">
        <f t="shared" si="13"/>
        <v>35</v>
      </c>
      <c r="B125" s="14">
        <f t="shared" si="15"/>
        <v>32717.416666666668</v>
      </c>
      <c r="C125" s="14">
        <f t="shared" si="15"/>
        <v>32999.166666666664</v>
      </c>
      <c r="D125" s="14">
        <f t="shared" si="15"/>
        <v>33194</v>
      </c>
      <c r="E125" s="14">
        <f t="shared" si="15"/>
        <v>33475.75</v>
      </c>
      <c r="F125" s="20">
        <f t="shared" si="15"/>
        <v>33670.666666666664</v>
      </c>
    </row>
    <row r="126" spans="1:6" x14ac:dyDescent="0.2">
      <c r="A126" s="32">
        <f t="shared" si="13"/>
        <v>36</v>
      </c>
      <c r="B126" s="14">
        <f t="shared" si="15"/>
        <v>33282.083333333336</v>
      </c>
      <c r="C126" s="14">
        <f t="shared" si="15"/>
        <v>33529.75</v>
      </c>
      <c r="D126" s="14">
        <f t="shared" si="15"/>
        <v>33701.25</v>
      </c>
      <c r="E126" s="14">
        <f t="shared" si="15"/>
        <v>33949</v>
      </c>
      <c r="F126" s="20">
        <f t="shared" si="15"/>
        <v>34120.416666666664</v>
      </c>
    </row>
    <row r="127" spans="1:6" x14ac:dyDescent="0.2">
      <c r="A127" s="32">
        <f t="shared" si="13"/>
        <v>37</v>
      </c>
      <c r="B127" s="14">
        <f t="shared" si="15"/>
        <v>33859.166666666664</v>
      </c>
      <c r="C127" s="14">
        <f t="shared" si="15"/>
        <v>34071</v>
      </c>
      <c r="D127" s="14">
        <f t="shared" si="15"/>
        <v>34217.5</v>
      </c>
      <c r="E127" s="14">
        <f t="shared" si="15"/>
        <v>34429.333333333336</v>
      </c>
      <c r="F127" s="20">
        <f t="shared" si="15"/>
        <v>34576.083333333336</v>
      </c>
    </row>
    <row r="128" spans="1:6" x14ac:dyDescent="0.2">
      <c r="A128" s="32">
        <f t="shared" si="13"/>
        <v>38</v>
      </c>
      <c r="B128" s="14">
        <f t="shared" ref="B128:F131" si="16">+B78/12</f>
        <v>34468.583333333336</v>
      </c>
      <c r="C128" s="14">
        <f t="shared" si="16"/>
        <v>34645.833333333336</v>
      </c>
      <c r="D128" s="14">
        <f t="shared" si="16"/>
        <v>34768.5</v>
      </c>
      <c r="E128" s="14">
        <f t="shared" si="16"/>
        <v>34945.75</v>
      </c>
      <c r="F128" s="20">
        <f t="shared" si="16"/>
        <v>35068.666666666664</v>
      </c>
    </row>
    <row r="129" spans="1:6" x14ac:dyDescent="0.2">
      <c r="A129" s="32">
        <f t="shared" si="13"/>
        <v>39</v>
      </c>
      <c r="B129" s="14">
        <f t="shared" si="16"/>
        <v>35083.916666666664</v>
      </c>
      <c r="C129" s="14">
        <f t="shared" si="16"/>
        <v>35220.583333333336</v>
      </c>
      <c r="D129" s="14">
        <f t="shared" si="16"/>
        <v>35315.083333333336</v>
      </c>
      <c r="E129" s="14">
        <f t="shared" si="16"/>
        <v>35451.5</v>
      </c>
      <c r="F129" s="20">
        <f t="shared" si="16"/>
        <v>35546.083333333336</v>
      </c>
    </row>
    <row r="130" spans="1:6" x14ac:dyDescent="0.2">
      <c r="A130" s="32">
        <f t="shared" si="13"/>
        <v>40</v>
      </c>
      <c r="B130" s="14">
        <f t="shared" si="16"/>
        <v>35712.833333333336</v>
      </c>
      <c r="C130" s="14">
        <f t="shared" si="16"/>
        <v>35806.166666666664</v>
      </c>
      <c r="D130" s="14">
        <f t="shared" si="16"/>
        <v>35870.833333333336</v>
      </c>
      <c r="E130" s="14">
        <f t="shared" si="16"/>
        <v>35964.166666666664</v>
      </c>
      <c r="F130" s="20">
        <f t="shared" si="16"/>
        <v>36028.833333333336</v>
      </c>
    </row>
    <row r="131" spans="1:6" x14ac:dyDescent="0.2">
      <c r="A131" s="32">
        <f t="shared" si="13"/>
        <v>41</v>
      </c>
      <c r="B131" s="14">
        <f t="shared" si="16"/>
        <v>36355.416666666664</v>
      </c>
      <c r="C131" s="14">
        <f t="shared" si="16"/>
        <v>36403.166666666664</v>
      </c>
      <c r="D131" s="14">
        <f t="shared" si="16"/>
        <v>36436.416666666664</v>
      </c>
      <c r="E131" s="14">
        <f t="shared" si="16"/>
        <v>36484.333333333336</v>
      </c>
      <c r="F131" s="20">
        <f t="shared" si="16"/>
        <v>36517.416666666664</v>
      </c>
    </row>
    <row r="132" spans="1:6" x14ac:dyDescent="0.2">
      <c r="A132" s="32">
        <f t="shared" si="13"/>
        <v>42</v>
      </c>
      <c r="B132" s="14">
        <f t="shared" ref="B132:B139" si="17">+B82/12</f>
        <v>37011.916666666664</v>
      </c>
      <c r="C132" s="10"/>
      <c r="D132" s="10"/>
      <c r="E132" s="10"/>
      <c r="F132" s="11"/>
    </row>
    <row r="133" spans="1:6" x14ac:dyDescent="0.2">
      <c r="A133" s="32">
        <f t="shared" si="13"/>
        <v>43</v>
      </c>
      <c r="B133" s="14">
        <f t="shared" si="17"/>
        <v>37833.583333333336</v>
      </c>
      <c r="C133" s="10"/>
      <c r="D133" s="10"/>
      <c r="E133" s="10"/>
      <c r="F133" s="11"/>
    </row>
    <row r="134" spans="1:6" x14ac:dyDescent="0.2">
      <c r="A134" s="32">
        <f t="shared" si="13"/>
        <v>44</v>
      </c>
      <c r="B134" s="14">
        <f t="shared" si="17"/>
        <v>38677.666666666664</v>
      </c>
      <c r="C134" s="10"/>
      <c r="D134" s="10"/>
      <c r="E134" s="10"/>
      <c r="F134" s="11"/>
    </row>
    <row r="135" spans="1:6" x14ac:dyDescent="0.2">
      <c r="A135" s="32">
        <f>+A134+1</f>
        <v>45</v>
      </c>
      <c r="B135" s="14">
        <f t="shared" si="17"/>
        <v>39545.166666666664</v>
      </c>
      <c r="C135" s="10"/>
      <c r="D135" s="10"/>
      <c r="E135" s="10"/>
      <c r="F135" s="11"/>
    </row>
    <row r="136" spans="1:6" x14ac:dyDescent="0.2">
      <c r="A136" s="32">
        <f t="shared" si="13"/>
        <v>46</v>
      </c>
      <c r="B136" s="14">
        <f t="shared" si="17"/>
        <v>40436.666666666664</v>
      </c>
      <c r="C136" s="10"/>
      <c r="D136" s="10"/>
      <c r="E136" s="10"/>
      <c r="F136" s="11"/>
    </row>
    <row r="137" spans="1:6" x14ac:dyDescent="0.2">
      <c r="A137" s="32">
        <f t="shared" si="13"/>
        <v>47</v>
      </c>
      <c r="B137" s="14">
        <f t="shared" si="17"/>
        <v>42293.5</v>
      </c>
      <c r="C137" s="10"/>
      <c r="D137" s="10"/>
      <c r="E137" s="10"/>
      <c r="F137" s="11"/>
    </row>
    <row r="138" spans="1:6" x14ac:dyDescent="0.2">
      <c r="A138" s="33">
        <f t="shared" si="13"/>
        <v>48</v>
      </c>
      <c r="B138" s="31">
        <f t="shared" si="17"/>
        <v>45134.083333333336</v>
      </c>
      <c r="C138" s="10"/>
      <c r="D138" s="10"/>
      <c r="E138" s="10"/>
      <c r="F138" s="11"/>
    </row>
    <row r="139" spans="1:6" ht="13.5" thickBot="1" x14ac:dyDescent="0.25">
      <c r="A139" s="34">
        <f t="shared" si="13"/>
        <v>49</v>
      </c>
      <c r="B139" s="21">
        <f t="shared" si="17"/>
        <v>48281.583333333336</v>
      </c>
      <c r="C139" s="6"/>
      <c r="D139" s="6"/>
      <c r="E139" s="6"/>
      <c r="F139" s="7"/>
    </row>
    <row r="140" spans="1:6" ht="13.5" thickTop="1" x14ac:dyDescent="0.2"/>
    <row r="141" spans="1:6" x14ac:dyDescent="0.2">
      <c r="A141" t="s">
        <v>9</v>
      </c>
      <c r="C141" s="146">
        <f>+E$17</f>
        <v>122.80670000000001</v>
      </c>
    </row>
    <row r="144" spans="1:6" ht="13.5" thickBot="1" x14ac:dyDescent="0.25"/>
    <row r="145" spans="1:6" ht="13.5" thickTop="1" x14ac:dyDescent="0.2">
      <c r="A145" s="15"/>
      <c r="B145" s="203" t="s">
        <v>10</v>
      </c>
      <c r="C145" s="197"/>
      <c r="D145" s="204"/>
      <c r="E145" s="204"/>
      <c r="F145" s="205" t="str">
        <f>+F45</f>
        <v>1. april 2024</v>
      </c>
    </row>
    <row r="146" spans="1:6" x14ac:dyDescent="0.2">
      <c r="A146" s="12"/>
      <c r="B146" s="16"/>
      <c r="C146" s="17"/>
      <c r="D146" s="17" t="s">
        <v>0</v>
      </c>
      <c r="E146" s="17"/>
      <c r="F146" s="22"/>
    </row>
    <row r="147" spans="1:6" ht="13.5" thickBot="1" x14ac:dyDescent="0.25">
      <c r="A147" s="18" t="s">
        <v>2</v>
      </c>
      <c r="B147" s="29" t="s">
        <v>3</v>
      </c>
      <c r="C147" s="29" t="s">
        <v>4</v>
      </c>
      <c r="D147" s="29" t="s">
        <v>5</v>
      </c>
      <c r="E147" s="29" t="s">
        <v>6</v>
      </c>
      <c r="F147" s="30" t="s">
        <v>7</v>
      </c>
    </row>
    <row r="148" spans="1:6" x14ac:dyDescent="0.2">
      <c r="A148" s="32">
        <v>8</v>
      </c>
      <c r="B148" s="14">
        <f t="shared" ref="B148:F157" si="18">+B48/1924</f>
        <v>131.74012474012474</v>
      </c>
      <c r="C148" s="14">
        <f t="shared" si="18"/>
        <v>134.34823284823284</v>
      </c>
      <c r="D148" s="14">
        <f t="shared" si="18"/>
        <v>136.15384615384616</v>
      </c>
      <c r="E148" s="14">
        <f t="shared" si="18"/>
        <v>138.76195426195426</v>
      </c>
      <c r="F148" s="20">
        <f t="shared" si="18"/>
        <v>140.56756756756758</v>
      </c>
    </row>
    <row r="149" spans="1:6" x14ac:dyDescent="0.2">
      <c r="A149" s="32">
        <f t="shared" ref="A149:A189" si="19">+A148+1</f>
        <v>9</v>
      </c>
      <c r="B149" s="14">
        <f t="shared" si="18"/>
        <v>133.93139293139293</v>
      </c>
      <c r="C149" s="14">
        <f t="shared" si="18"/>
        <v>136.60343035343035</v>
      </c>
      <c r="D149" s="14">
        <f t="shared" si="18"/>
        <v>138.45478170478171</v>
      </c>
      <c r="E149" s="14">
        <f t="shared" si="18"/>
        <v>141.12681912681913</v>
      </c>
      <c r="F149" s="20">
        <f t="shared" si="18"/>
        <v>142.97765072765074</v>
      </c>
    </row>
    <row r="150" spans="1:6" x14ac:dyDescent="0.2">
      <c r="A150" s="32">
        <f t="shared" si="19"/>
        <v>10</v>
      </c>
      <c r="B150" s="14">
        <f t="shared" si="18"/>
        <v>136.18087318087319</v>
      </c>
      <c r="C150" s="14">
        <f t="shared" si="18"/>
        <v>138.92099792099793</v>
      </c>
      <c r="D150" s="14">
        <f t="shared" si="18"/>
        <v>140.81704781704781</v>
      </c>
      <c r="E150" s="14">
        <f t="shared" si="18"/>
        <v>143.55665280665281</v>
      </c>
      <c r="F150" s="20">
        <f t="shared" si="18"/>
        <v>145.45426195426197</v>
      </c>
    </row>
    <row r="151" spans="1:6" x14ac:dyDescent="0.2">
      <c r="A151" s="32">
        <f t="shared" si="19"/>
        <v>11</v>
      </c>
      <c r="B151" s="14">
        <f t="shared" si="18"/>
        <v>137.9558212058212</v>
      </c>
      <c r="C151" s="14">
        <f t="shared" si="18"/>
        <v>140.76351351351352</v>
      </c>
      <c r="D151" s="14">
        <f t="shared" si="18"/>
        <v>142.7079002079002</v>
      </c>
      <c r="E151" s="14">
        <f t="shared" si="18"/>
        <v>145.51559251559252</v>
      </c>
      <c r="F151" s="20">
        <f t="shared" si="18"/>
        <v>147.45945945945945</v>
      </c>
    </row>
    <row r="152" spans="1:6" x14ac:dyDescent="0.2">
      <c r="A152" s="32">
        <f t="shared" si="19"/>
        <v>12</v>
      </c>
      <c r="B152" s="14">
        <f t="shared" si="18"/>
        <v>140.33108108108109</v>
      </c>
      <c r="C152" s="14">
        <f t="shared" si="18"/>
        <v>143.20945945945945</v>
      </c>
      <c r="D152" s="14">
        <f t="shared" si="18"/>
        <v>145.20374220374219</v>
      </c>
      <c r="E152" s="14">
        <f t="shared" si="18"/>
        <v>148.08108108108109</v>
      </c>
      <c r="F152" s="20">
        <f t="shared" si="18"/>
        <v>150.07380457380458</v>
      </c>
    </row>
    <row r="153" spans="1:6" x14ac:dyDescent="0.2">
      <c r="A153" s="32">
        <f t="shared" si="19"/>
        <v>13</v>
      </c>
      <c r="B153" s="14">
        <f t="shared" si="18"/>
        <v>142.77286902286903</v>
      </c>
      <c r="C153" s="14">
        <f t="shared" si="18"/>
        <v>145.72401247401248</v>
      </c>
      <c r="D153" s="14">
        <f t="shared" si="18"/>
        <v>147.76611226611226</v>
      </c>
      <c r="E153" s="14">
        <f t="shared" si="18"/>
        <v>150.71829521829522</v>
      </c>
      <c r="F153" s="20">
        <f t="shared" si="18"/>
        <v>152.760395010395</v>
      </c>
    </row>
    <row r="154" spans="1:6" x14ac:dyDescent="0.2">
      <c r="A154" s="32">
        <f t="shared" si="19"/>
        <v>14</v>
      </c>
      <c r="B154" s="14">
        <f t="shared" si="18"/>
        <v>145.28170478170478</v>
      </c>
      <c r="C154" s="14">
        <f t="shared" si="18"/>
        <v>148.30717255717255</v>
      </c>
      <c r="D154" s="14">
        <f t="shared" si="18"/>
        <v>150.40124740124739</v>
      </c>
      <c r="E154" s="14">
        <f t="shared" si="18"/>
        <v>153.42619542619542</v>
      </c>
      <c r="F154" s="20">
        <f t="shared" si="18"/>
        <v>155.52027027027026</v>
      </c>
    </row>
    <row r="155" spans="1:6" x14ac:dyDescent="0.2">
      <c r="A155" s="32">
        <f t="shared" si="19"/>
        <v>15</v>
      </c>
      <c r="B155" s="14">
        <f t="shared" si="18"/>
        <v>147.85862785862787</v>
      </c>
      <c r="C155" s="14">
        <f t="shared" si="18"/>
        <v>150.95945945945945</v>
      </c>
      <c r="D155" s="14">
        <f t="shared" si="18"/>
        <v>153.1060291060291</v>
      </c>
      <c r="E155" s="14">
        <f t="shared" si="18"/>
        <v>156.20841995841997</v>
      </c>
      <c r="F155" s="20">
        <f t="shared" si="18"/>
        <v>158.35550935550935</v>
      </c>
    </row>
    <row r="156" spans="1:6" x14ac:dyDescent="0.2">
      <c r="A156" s="32">
        <f t="shared" si="19"/>
        <v>16</v>
      </c>
      <c r="B156" s="14">
        <f t="shared" si="18"/>
        <v>149.83367983367984</v>
      </c>
      <c r="C156" s="14">
        <f t="shared" si="18"/>
        <v>153.01351351351352</v>
      </c>
      <c r="D156" s="14">
        <f t="shared" si="18"/>
        <v>155.21569646569645</v>
      </c>
      <c r="E156" s="14">
        <f t="shared" si="18"/>
        <v>158.39501039501039</v>
      </c>
      <c r="F156" s="20">
        <f t="shared" si="18"/>
        <v>160.59719334719335</v>
      </c>
    </row>
    <row r="157" spans="1:6" x14ac:dyDescent="0.2">
      <c r="A157" s="32">
        <f t="shared" si="19"/>
        <v>17</v>
      </c>
      <c r="B157" s="14">
        <f t="shared" si="18"/>
        <v>152.55405405405406</v>
      </c>
      <c r="C157" s="14">
        <f t="shared" si="18"/>
        <v>155.81496881496881</v>
      </c>
      <c r="D157" s="14">
        <f t="shared" si="18"/>
        <v>158.07276507276507</v>
      </c>
      <c r="E157" s="14">
        <f t="shared" si="18"/>
        <v>161.3331600831601</v>
      </c>
      <c r="F157" s="20">
        <f t="shared" si="18"/>
        <v>163.5893970893971</v>
      </c>
    </row>
    <row r="158" spans="1:6" x14ac:dyDescent="0.2">
      <c r="A158" s="32">
        <f t="shared" si="19"/>
        <v>18</v>
      </c>
      <c r="B158" s="14">
        <f t="shared" ref="B158:F167" si="20">+B58/1924</f>
        <v>155.35135135135135</v>
      </c>
      <c r="C158" s="14">
        <f t="shared" si="20"/>
        <v>158.69490644490645</v>
      </c>
      <c r="D158" s="14">
        <f t="shared" si="20"/>
        <v>161.00935550935552</v>
      </c>
      <c r="E158" s="14">
        <f t="shared" si="20"/>
        <v>164.35291060291061</v>
      </c>
      <c r="F158" s="20">
        <f t="shared" si="20"/>
        <v>166.6668399168399</v>
      </c>
    </row>
    <row r="159" spans="1:6" x14ac:dyDescent="0.2">
      <c r="A159" s="32">
        <f t="shared" si="19"/>
        <v>19</v>
      </c>
      <c r="B159" s="14">
        <f t="shared" si="20"/>
        <v>157.43814968814968</v>
      </c>
      <c r="C159" s="14">
        <f t="shared" si="20"/>
        <v>160.86694386694387</v>
      </c>
      <c r="D159" s="14">
        <f t="shared" si="20"/>
        <v>163.239604989605</v>
      </c>
      <c r="E159" s="14">
        <f t="shared" si="20"/>
        <v>166.66943866943868</v>
      </c>
      <c r="F159" s="20">
        <f t="shared" si="20"/>
        <v>169.04365904365903</v>
      </c>
    </row>
    <row r="160" spans="1:6" x14ac:dyDescent="0.2">
      <c r="A160" s="32">
        <f t="shared" si="19"/>
        <v>20</v>
      </c>
      <c r="B160" s="14">
        <f t="shared" si="20"/>
        <v>159.6060291060291</v>
      </c>
      <c r="C160" s="14">
        <f t="shared" si="20"/>
        <v>163.12110187110187</v>
      </c>
      <c r="D160" s="14">
        <f t="shared" si="20"/>
        <v>165.55561330561329</v>
      </c>
      <c r="E160" s="14">
        <f t="shared" si="20"/>
        <v>169.07120582120581</v>
      </c>
      <c r="F160" s="20">
        <f t="shared" si="20"/>
        <v>171.504158004158</v>
      </c>
    </row>
    <row r="161" spans="1:6" x14ac:dyDescent="0.2">
      <c r="A161" s="32">
        <f t="shared" si="19"/>
        <v>21</v>
      </c>
      <c r="B161" s="14">
        <f t="shared" si="20"/>
        <v>162.247920997921</v>
      </c>
      <c r="C161" s="14">
        <f t="shared" si="20"/>
        <v>165.85343035343035</v>
      </c>
      <c r="D161" s="14">
        <f t="shared" si="20"/>
        <v>168.3497920997921</v>
      </c>
      <c r="E161" s="14">
        <f t="shared" si="20"/>
        <v>171.95530145530145</v>
      </c>
      <c r="F161" s="20">
        <f t="shared" si="20"/>
        <v>174.45166320166319</v>
      </c>
    </row>
    <row r="162" spans="1:6" x14ac:dyDescent="0.2">
      <c r="A162" s="32">
        <f t="shared" si="19"/>
        <v>22</v>
      </c>
      <c r="B162" s="14">
        <f t="shared" si="20"/>
        <v>164.69542619542619</v>
      </c>
      <c r="C162" s="14">
        <f t="shared" si="20"/>
        <v>168.30145530145529</v>
      </c>
      <c r="D162" s="14">
        <f t="shared" si="20"/>
        <v>170.79781704781703</v>
      </c>
      <c r="E162" s="14">
        <f t="shared" si="20"/>
        <v>174.40332640332642</v>
      </c>
      <c r="F162" s="20">
        <f t="shared" si="20"/>
        <v>176.89968814968816</v>
      </c>
    </row>
    <row r="163" spans="1:6" x14ac:dyDescent="0.2">
      <c r="A163" s="32">
        <f t="shared" si="19"/>
        <v>23</v>
      </c>
      <c r="B163" s="14">
        <f t="shared" si="20"/>
        <v>167.31912681912681</v>
      </c>
      <c r="C163" s="14">
        <f t="shared" si="20"/>
        <v>170.82432432432432</v>
      </c>
      <c r="D163" s="14">
        <f t="shared" si="20"/>
        <v>173.25311850311851</v>
      </c>
      <c r="E163" s="14">
        <f t="shared" si="20"/>
        <v>176.75987525987526</v>
      </c>
      <c r="F163" s="20">
        <f t="shared" si="20"/>
        <v>179.18659043659045</v>
      </c>
    </row>
    <row r="164" spans="1:6" x14ac:dyDescent="0.2">
      <c r="A164" s="32">
        <f t="shared" si="19"/>
        <v>24</v>
      </c>
      <c r="B164" s="14">
        <f t="shared" si="20"/>
        <v>170.02234927234926</v>
      </c>
      <c r="C164" s="14">
        <f t="shared" si="20"/>
        <v>173.42931392931393</v>
      </c>
      <c r="D164" s="14">
        <f t="shared" si="20"/>
        <v>175.78846153846155</v>
      </c>
      <c r="E164" s="14">
        <f t="shared" si="20"/>
        <v>179.19646569646571</v>
      </c>
      <c r="F164" s="20">
        <f t="shared" si="20"/>
        <v>181.55561330561329</v>
      </c>
    </row>
    <row r="165" spans="1:6" x14ac:dyDescent="0.2">
      <c r="A165" s="32">
        <f t="shared" si="19"/>
        <v>25</v>
      </c>
      <c r="B165" s="14">
        <f t="shared" si="20"/>
        <v>172.78534303534303</v>
      </c>
      <c r="C165" s="14">
        <f t="shared" si="20"/>
        <v>176.08679833679832</v>
      </c>
      <c r="D165" s="14">
        <f t="shared" si="20"/>
        <v>178.37214137214139</v>
      </c>
      <c r="E165" s="14">
        <f t="shared" si="20"/>
        <v>181.67359667359668</v>
      </c>
      <c r="F165" s="20">
        <f t="shared" si="20"/>
        <v>183.95841995841997</v>
      </c>
    </row>
    <row r="166" spans="1:6" x14ac:dyDescent="0.2">
      <c r="A166" s="32">
        <f t="shared" si="19"/>
        <v>26</v>
      </c>
      <c r="B166" s="14">
        <f t="shared" si="20"/>
        <v>175.61278586278587</v>
      </c>
      <c r="C166" s="14">
        <f t="shared" si="20"/>
        <v>178.79937629937629</v>
      </c>
      <c r="D166" s="14">
        <f t="shared" si="20"/>
        <v>181.00571725571726</v>
      </c>
      <c r="E166" s="14">
        <f t="shared" si="20"/>
        <v>184.19282744282745</v>
      </c>
      <c r="F166" s="20">
        <f t="shared" si="20"/>
        <v>186.39864864864865</v>
      </c>
    </row>
    <row r="167" spans="1:6" x14ac:dyDescent="0.2">
      <c r="A167" s="32">
        <f t="shared" si="19"/>
        <v>27</v>
      </c>
      <c r="B167" s="14">
        <f t="shared" si="20"/>
        <v>178.50103950103951</v>
      </c>
      <c r="C167" s="14">
        <f t="shared" si="20"/>
        <v>181.56496881496881</v>
      </c>
      <c r="D167" s="14">
        <f t="shared" si="20"/>
        <v>183.68814968814968</v>
      </c>
      <c r="E167" s="14">
        <f t="shared" si="20"/>
        <v>186.75259875259874</v>
      </c>
      <c r="F167" s="20">
        <f t="shared" si="20"/>
        <v>188.87474012474013</v>
      </c>
    </row>
    <row r="168" spans="1:6" x14ac:dyDescent="0.2">
      <c r="A168" s="32">
        <f t="shared" si="19"/>
        <v>28</v>
      </c>
      <c r="B168" s="14">
        <f t="shared" ref="B168:F177" si="21">+B68/1924</f>
        <v>181.45478170478171</v>
      </c>
      <c r="C168" s="14">
        <f t="shared" si="21"/>
        <v>184.38929313929313</v>
      </c>
      <c r="D168" s="14">
        <f t="shared" si="21"/>
        <v>186.42099792099793</v>
      </c>
      <c r="E168" s="14">
        <f t="shared" si="21"/>
        <v>189.35550935550935</v>
      </c>
      <c r="F168" s="20">
        <f t="shared" si="21"/>
        <v>191.3877338877339</v>
      </c>
    </row>
    <row r="169" spans="1:6" x14ac:dyDescent="0.2">
      <c r="A169" s="32">
        <f t="shared" si="19"/>
        <v>29</v>
      </c>
      <c r="B169" s="14">
        <f t="shared" si="21"/>
        <v>184.47453222453223</v>
      </c>
      <c r="C169" s="14">
        <f t="shared" si="21"/>
        <v>187.26975051975052</v>
      </c>
      <c r="D169" s="14">
        <f t="shared" si="21"/>
        <v>189.2058212058212</v>
      </c>
      <c r="E169" s="14">
        <f t="shared" si="21"/>
        <v>192.00155925155926</v>
      </c>
      <c r="F169" s="20">
        <f t="shared" si="21"/>
        <v>193.93711018711019</v>
      </c>
    </row>
    <row r="170" spans="1:6" x14ac:dyDescent="0.2">
      <c r="A170" s="32">
        <f t="shared" si="19"/>
        <v>30</v>
      </c>
      <c r="B170" s="14">
        <f t="shared" si="21"/>
        <v>187.56288981288981</v>
      </c>
      <c r="C170" s="14">
        <f t="shared" si="21"/>
        <v>190.21049896049897</v>
      </c>
      <c r="D170" s="14">
        <f t="shared" si="21"/>
        <v>192.04313929313929</v>
      </c>
      <c r="E170" s="14">
        <f t="shared" si="21"/>
        <v>194.68970893970894</v>
      </c>
      <c r="F170" s="20">
        <f t="shared" si="21"/>
        <v>196.52286902286903</v>
      </c>
    </row>
    <row r="171" spans="1:6" x14ac:dyDescent="0.2">
      <c r="A171" s="32">
        <f t="shared" si="19"/>
        <v>31</v>
      </c>
      <c r="B171" s="14">
        <f t="shared" si="21"/>
        <v>190.71725571725571</v>
      </c>
      <c r="C171" s="14">
        <f t="shared" si="21"/>
        <v>193.20738045738045</v>
      </c>
      <c r="D171" s="14">
        <f t="shared" si="21"/>
        <v>194.93191268191268</v>
      </c>
      <c r="E171" s="14">
        <f t="shared" si="21"/>
        <v>197.42203742203742</v>
      </c>
      <c r="F171" s="20">
        <f t="shared" si="21"/>
        <v>199.1460498960499</v>
      </c>
    </row>
    <row r="172" spans="1:6" x14ac:dyDescent="0.2">
      <c r="A172" s="32">
        <f t="shared" si="19"/>
        <v>32</v>
      </c>
      <c r="B172" s="14">
        <f t="shared" si="21"/>
        <v>193.94542619542619</v>
      </c>
      <c r="C172" s="14">
        <f t="shared" si="21"/>
        <v>196.26715176715177</v>
      </c>
      <c r="D172" s="14">
        <f t="shared" si="21"/>
        <v>197.87525987525987</v>
      </c>
      <c r="E172" s="14">
        <f t="shared" si="21"/>
        <v>200.19854469854471</v>
      </c>
      <c r="F172" s="20">
        <f t="shared" si="21"/>
        <v>201.80561330561329</v>
      </c>
    </row>
    <row r="173" spans="1:6" x14ac:dyDescent="0.2">
      <c r="A173" s="32">
        <f t="shared" si="19"/>
        <v>33</v>
      </c>
      <c r="B173" s="14">
        <f t="shared" si="21"/>
        <v>197.24116424116423</v>
      </c>
      <c r="C173" s="14">
        <f t="shared" si="21"/>
        <v>199.38513513513513</v>
      </c>
      <c r="D173" s="14">
        <f t="shared" si="21"/>
        <v>200.87110187110187</v>
      </c>
      <c r="E173" s="14">
        <f t="shared" si="21"/>
        <v>203.01611226611226</v>
      </c>
      <c r="F173" s="20">
        <f t="shared" si="21"/>
        <v>204.50103950103951</v>
      </c>
    </row>
    <row r="174" spans="1:6" x14ac:dyDescent="0.2">
      <c r="A174" s="32">
        <f t="shared" si="19"/>
        <v>34</v>
      </c>
      <c r="B174" s="14">
        <f t="shared" si="21"/>
        <v>200.61278586278587</v>
      </c>
      <c r="C174" s="14">
        <f t="shared" si="21"/>
        <v>202.56912681912681</v>
      </c>
      <c r="D174" s="14">
        <f t="shared" si="21"/>
        <v>203.92359667359668</v>
      </c>
      <c r="E174" s="14">
        <f t="shared" si="21"/>
        <v>205.87889812889813</v>
      </c>
      <c r="F174" s="20">
        <f t="shared" si="21"/>
        <v>207.23336798336797</v>
      </c>
    </row>
    <row r="175" spans="1:6" x14ac:dyDescent="0.2">
      <c r="A175" s="32">
        <f t="shared" si="19"/>
        <v>35</v>
      </c>
      <c r="B175" s="14">
        <f t="shared" si="21"/>
        <v>204.05873180873181</v>
      </c>
      <c r="C175" s="14">
        <f t="shared" si="21"/>
        <v>205.81600831600832</v>
      </c>
      <c r="D175" s="14">
        <f t="shared" si="21"/>
        <v>207.03118503118503</v>
      </c>
      <c r="E175" s="14">
        <f t="shared" si="21"/>
        <v>208.78846153846155</v>
      </c>
      <c r="F175" s="20">
        <f t="shared" si="21"/>
        <v>210.004158004158</v>
      </c>
    </row>
    <row r="176" spans="1:6" x14ac:dyDescent="0.2">
      <c r="A176" s="32">
        <f t="shared" si="19"/>
        <v>36</v>
      </c>
      <c r="B176" s="14">
        <f t="shared" si="21"/>
        <v>207.58056133056132</v>
      </c>
      <c r="C176" s="14">
        <f t="shared" si="21"/>
        <v>209.12525987525987</v>
      </c>
      <c r="D176" s="14">
        <f t="shared" si="21"/>
        <v>210.19490644490645</v>
      </c>
      <c r="E176" s="14">
        <f t="shared" si="21"/>
        <v>211.74012474012474</v>
      </c>
      <c r="F176" s="20">
        <f t="shared" si="21"/>
        <v>212.80925155925155</v>
      </c>
    </row>
    <row r="177" spans="1:6" x14ac:dyDescent="0.2">
      <c r="A177" s="32">
        <f t="shared" si="19"/>
        <v>37</v>
      </c>
      <c r="B177" s="14">
        <f t="shared" si="21"/>
        <v>211.17983367983368</v>
      </c>
      <c r="C177" s="14">
        <f t="shared" si="21"/>
        <v>212.50103950103951</v>
      </c>
      <c r="D177" s="14">
        <f t="shared" si="21"/>
        <v>213.4147609147609</v>
      </c>
      <c r="E177" s="14">
        <f t="shared" si="21"/>
        <v>214.73596673596674</v>
      </c>
      <c r="F177" s="20">
        <f t="shared" si="21"/>
        <v>215.65124740124739</v>
      </c>
    </row>
    <row r="178" spans="1:6" x14ac:dyDescent="0.2">
      <c r="A178" s="32">
        <f t="shared" si="19"/>
        <v>38</v>
      </c>
      <c r="B178" s="14">
        <f t="shared" ref="B178:F181" si="22">+B78/1924</f>
        <v>214.98076923076923</v>
      </c>
      <c r="C178" s="14">
        <f t="shared" si="22"/>
        <v>216.08627858627858</v>
      </c>
      <c r="D178" s="14">
        <f t="shared" si="22"/>
        <v>216.85135135135135</v>
      </c>
      <c r="E178" s="14">
        <f t="shared" si="22"/>
        <v>217.95686070686071</v>
      </c>
      <c r="F178" s="20">
        <f t="shared" si="22"/>
        <v>218.72349272349271</v>
      </c>
    </row>
    <row r="179" spans="1:6" x14ac:dyDescent="0.2">
      <c r="A179" s="32">
        <f t="shared" si="19"/>
        <v>39</v>
      </c>
      <c r="B179" s="14">
        <f t="shared" si="22"/>
        <v>218.81860706860707</v>
      </c>
      <c r="C179" s="14">
        <f t="shared" si="22"/>
        <v>219.67099792099793</v>
      </c>
      <c r="D179" s="14">
        <f t="shared" si="22"/>
        <v>220.260395010395</v>
      </c>
      <c r="E179" s="14">
        <f t="shared" si="22"/>
        <v>221.11122661122661</v>
      </c>
      <c r="F179" s="20">
        <f t="shared" si="22"/>
        <v>221.70114345114345</v>
      </c>
    </row>
    <row r="180" spans="1:6" x14ac:dyDescent="0.2">
      <c r="A180" s="32">
        <f t="shared" si="19"/>
        <v>40</v>
      </c>
      <c r="B180" s="14">
        <f t="shared" si="22"/>
        <v>222.74116424116423</v>
      </c>
      <c r="C180" s="14">
        <f t="shared" si="22"/>
        <v>223.32328482328484</v>
      </c>
      <c r="D180" s="14">
        <f t="shared" si="22"/>
        <v>223.72661122661123</v>
      </c>
      <c r="E180" s="14">
        <f t="shared" si="22"/>
        <v>224.30873180873181</v>
      </c>
      <c r="F180" s="20">
        <f t="shared" si="22"/>
        <v>224.71205821205822</v>
      </c>
    </row>
    <row r="181" spans="1:6" x14ac:dyDescent="0.2">
      <c r="A181" s="32">
        <f t="shared" si="19"/>
        <v>41</v>
      </c>
      <c r="B181" s="14">
        <f t="shared" si="22"/>
        <v>226.74896049896049</v>
      </c>
      <c r="C181" s="14">
        <f t="shared" si="22"/>
        <v>227.04677754677755</v>
      </c>
      <c r="D181" s="14">
        <f t="shared" si="22"/>
        <v>227.254158004158</v>
      </c>
      <c r="E181" s="14">
        <f t="shared" si="22"/>
        <v>227.55301455301455</v>
      </c>
      <c r="F181" s="20">
        <f t="shared" si="22"/>
        <v>227.75935550935552</v>
      </c>
    </row>
    <row r="182" spans="1:6" x14ac:dyDescent="0.2">
      <c r="A182" s="32">
        <f t="shared" si="19"/>
        <v>42</v>
      </c>
      <c r="B182" s="14">
        <f t="shared" ref="B182:B189" si="23">+B82/1924</f>
        <v>230.8435550935551</v>
      </c>
      <c r="C182" s="10"/>
      <c r="D182" s="10"/>
      <c r="E182" s="10"/>
      <c r="F182" s="11"/>
    </row>
    <row r="183" spans="1:6" x14ac:dyDescent="0.2">
      <c r="A183" s="32">
        <f t="shared" si="19"/>
        <v>43</v>
      </c>
      <c r="B183" s="14">
        <f t="shared" si="23"/>
        <v>235.96829521829522</v>
      </c>
      <c r="C183" s="10"/>
      <c r="D183" s="10"/>
      <c r="E183" s="10"/>
      <c r="F183" s="11"/>
    </row>
    <row r="184" spans="1:6" x14ac:dyDescent="0.2">
      <c r="A184" s="32">
        <f t="shared" si="19"/>
        <v>44</v>
      </c>
      <c r="B184" s="14">
        <f t="shared" si="23"/>
        <v>241.23284823284823</v>
      </c>
      <c r="C184" s="10"/>
      <c r="D184" s="10"/>
      <c r="E184" s="10"/>
      <c r="F184" s="11"/>
    </row>
    <row r="185" spans="1:6" x14ac:dyDescent="0.2">
      <c r="A185" s="32">
        <f t="shared" si="19"/>
        <v>45</v>
      </c>
      <c r="B185" s="14">
        <f t="shared" si="23"/>
        <v>246.64345114345113</v>
      </c>
      <c r="C185" s="10"/>
      <c r="D185" s="10"/>
      <c r="E185" s="10"/>
      <c r="F185" s="11"/>
    </row>
    <row r="186" spans="1:6" x14ac:dyDescent="0.2">
      <c r="A186" s="32">
        <f t="shared" si="19"/>
        <v>46</v>
      </c>
      <c r="B186" s="14">
        <f t="shared" si="23"/>
        <v>252.20374220374219</v>
      </c>
      <c r="C186" s="10"/>
      <c r="D186" s="10"/>
      <c r="E186" s="10"/>
      <c r="F186" s="11"/>
    </row>
    <row r="187" spans="1:6" x14ac:dyDescent="0.2">
      <c r="A187" s="32">
        <f t="shared" si="19"/>
        <v>47</v>
      </c>
      <c r="B187" s="14">
        <f t="shared" si="23"/>
        <v>263.78482328482329</v>
      </c>
      <c r="C187" s="10"/>
      <c r="D187" s="10"/>
      <c r="E187" s="10"/>
      <c r="F187" s="11"/>
    </row>
    <row r="188" spans="1:6" x14ac:dyDescent="0.2">
      <c r="A188" s="33">
        <f t="shared" si="19"/>
        <v>48</v>
      </c>
      <c r="B188" s="31">
        <f t="shared" si="23"/>
        <v>281.50155925155923</v>
      </c>
      <c r="C188" s="10"/>
      <c r="D188" s="10"/>
      <c r="E188" s="10"/>
      <c r="F188" s="11"/>
    </row>
    <row r="189" spans="1:6" ht="13.5" thickBot="1" x14ac:dyDescent="0.25">
      <c r="A189" s="34">
        <f t="shared" si="19"/>
        <v>49</v>
      </c>
      <c r="B189" s="21">
        <f t="shared" si="23"/>
        <v>301.13253638253639</v>
      </c>
      <c r="C189" s="6"/>
      <c r="D189" s="6"/>
      <c r="E189" s="6"/>
      <c r="F189" s="7"/>
    </row>
    <row r="190" spans="1:6" ht="13.5" thickTop="1" x14ac:dyDescent="0.2"/>
    <row r="191" spans="1:6" x14ac:dyDescent="0.2">
      <c r="A191" t="s">
        <v>9</v>
      </c>
      <c r="C191" s="146">
        <f>+E$17</f>
        <v>122.80670000000001</v>
      </c>
    </row>
    <row r="193" spans="1:6" ht="13.5" thickBot="1" x14ac:dyDescent="0.25">
      <c r="A193" s="9"/>
      <c r="B193" s="9"/>
    </row>
    <row r="194" spans="1:6" ht="14.25" thickTop="1" thickBot="1" x14ac:dyDescent="0.25">
      <c r="A194" s="81" t="s">
        <v>179</v>
      </c>
      <c r="B194" s="284" t="s">
        <v>20</v>
      </c>
      <c r="C194" s="244"/>
      <c r="D194" s="245" t="str">
        <f>F194</f>
        <v>1. april 2024</v>
      </c>
      <c r="E194" s="246"/>
      <c r="F194" s="247" t="str">
        <f>+F45</f>
        <v>1. april 2024</v>
      </c>
    </row>
    <row r="195" spans="1:6" x14ac:dyDescent="0.2">
      <c r="A195" s="8"/>
      <c r="D195" s="243"/>
      <c r="F195" s="25"/>
    </row>
    <row r="196" spans="1:6" ht="13.5" thickBot="1" x14ac:dyDescent="0.25">
      <c r="A196" s="5"/>
      <c r="B196" s="35">
        <v>40999</v>
      </c>
      <c r="C196" s="9"/>
      <c r="D196" s="24" t="s">
        <v>21</v>
      </c>
      <c r="E196" s="9"/>
      <c r="F196" s="26" t="s">
        <v>22</v>
      </c>
    </row>
    <row r="197" spans="1:6" ht="14.25" thickTop="1" thickBot="1" x14ac:dyDescent="0.25"/>
    <row r="198" spans="1:6" ht="14.25" thickTop="1" thickBot="1" x14ac:dyDescent="0.25">
      <c r="A198" s="92" t="s">
        <v>186</v>
      </c>
      <c r="B198" s="111"/>
      <c r="C198" s="112"/>
      <c r="D198" s="113"/>
      <c r="E198" s="112"/>
      <c r="F198" s="114"/>
    </row>
    <row r="199" spans="1:6" x14ac:dyDescent="0.2">
      <c r="A199" s="76" t="s">
        <v>24</v>
      </c>
      <c r="B199" s="109">
        <v>423303</v>
      </c>
      <c r="C199" s="110"/>
      <c r="D199" s="49">
        <f>+B199*$E$17%</f>
        <v>519844.44530100003</v>
      </c>
      <c r="E199" s="110"/>
      <c r="F199" s="51">
        <f>+D199/12</f>
        <v>43320.370441750005</v>
      </c>
    </row>
    <row r="200" spans="1:6" x14ac:dyDescent="0.2">
      <c r="A200" s="38" t="s">
        <v>63</v>
      </c>
      <c r="B200" s="135">
        <v>0</v>
      </c>
      <c r="C200" s="13"/>
      <c r="D200" s="14">
        <f>+B200*$E$17%</f>
        <v>0</v>
      </c>
      <c r="E200" s="13"/>
      <c r="F200" s="20">
        <f>+D200/12</f>
        <v>0</v>
      </c>
    </row>
    <row r="201" spans="1:6" ht="13.5" thickBot="1" x14ac:dyDescent="0.25">
      <c r="A201" s="87" t="s">
        <v>26</v>
      </c>
      <c r="B201" s="88">
        <v>495782</v>
      </c>
      <c r="C201" s="31"/>
      <c r="D201" s="31">
        <f>+B201*$E$17%</f>
        <v>608853.51339400001</v>
      </c>
      <c r="E201" s="31"/>
      <c r="F201" s="58">
        <f>+D201/12</f>
        <v>50737.792782833334</v>
      </c>
    </row>
    <row r="202" spans="1:6" ht="13.5" thickBot="1" x14ac:dyDescent="0.25">
      <c r="A202" s="115" t="s">
        <v>187</v>
      </c>
      <c r="B202" s="116"/>
      <c r="C202" s="117"/>
      <c r="D202" s="117"/>
      <c r="E202" s="117"/>
      <c r="F202" s="118"/>
    </row>
    <row r="203" spans="1:6" x14ac:dyDescent="0.2">
      <c r="A203" s="76" t="s">
        <v>24</v>
      </c>
      <c r="B203" s="109">
        <v>458908</v>
      </c>
      <c r="C203" s="110"/>
      <c r="D203" s="49">
        <f>+B203*$E$17%</f>
        <v>563569.77083599998</v>
      </c>
      <c r="E203" s="110"/>
      <c r="F203" s="51">
        <f>+D203/12</f>
        <v>46964.147569666668</v>
      </c>
    </row>
    <row r="204" spans="1:6" x14ac:dyDescent="0.2">
      <c r="A204" s="38" t="s">
        <v>63</v>
      </c>
      <c r="B204" s="136">
        <v>0</v>
      </c>
      <c r="C204" s="84"/>
      <c r="D204" s="14">
        <f>+B204*$E$17%</f>
        <v>0</v>
      </c>
      <c r="E204" s="84"/>
      <c r="F204" s="20">
        <f>+D204/12</f>
        <v>0</v>
      </c>
    </row>
    <row r="205" spans="1:6" ht="13.5" thickBot="1" x14ac:dyDescent="0.25">
      <c r="A205" s="96" t="s">
        <v>26</v>
      </c>
      <c r="B205" s="257">
        <v>531387</v>
      </c>
      <c r="C205" s="258"/>
      <c r="D205" s="258">
        <f>+B205*$E$17%</f>
        <v>652578.83892899996</v>
      </c>
      <c r="E205" s="258"/>
      <c r="F205" s="259">
        <f>+D205/12</f>
        <v>54381.569910749997</v>
      </c>
    </row>
    <row r="206" spans="1:6" ht="13.5" thickBot="1" x14ac:dyDescent="0.25">
      <c r="A206" s="95" t="s">
        <v>188</v>
      </c>
      <c r="B206" s="253"/>
      <c r="C206" s="254"/>
      <c r="D206" s="255"/>
      <c r="E206" s="254"/>
      <c r="F206" s="256"/>
    </row>
    <row r="207" spans="1:6" x14ac:dyDescent="0.2">
      <c r="A207" s="76" t="s">
        <v>24</v>
      </c>
      <c r="B207" s="109">
        <v>494513</v>
      </c>
      <c r="C207" s="110"/>
      <c r="D207" s="49">
        <f>+B207*$E$17%</f>
        <v>607295.09637100005</v>
      </c>
      <c r="E207" s="110"/>
      <c r="F207" s="51">
        <f>+D207/12</f>
        <v>50607.924697583338</v>
      </c>
    </row>
    <row r="208" spans="1:6" x14ac:dyDescent="0.2">
      <c r="A208" s="38" t="s">
        <v>63</v>
      </c>
      <c r="B208" s="135">
        <v>0</v>
      </c>
      <c r="C208" s="13"/>
      <c r="D208" s="14">
        <f>+B208*$E$17%</f>
        <v>0</v>
      </c>
      <c r="E208" s="13"/>
      <c r="F208" s="20">
        <f>+D208/12</f>
        <v>0</v>
      </c>
    </row>
    <row r="209" spans="1:6" ht="13.5" thickBot="1" x14ac:dyDescent="0.25">
      <c r="A209" s="48" t="s">
        <v>26</v>
      </c>
      <c r="B209" s="37">
        <v>566992</v>
      </c>
      <c r="C209" s="21"/>
      <c r="D209" s="21">
        <f>+B209*$E$17%</f>
        <v>696304.16446400003</v>
      </c>
      <c r="E209" s="21"/>
      <c r="F209" s="27">
        <f>+D209/12</f>
        <v>58025.347038666667</v>
      </c>
    </row>
    <row r="210" spans="1:6" ht="14.25" thickTop="1" thickBot="1" x14ac:dyDescent="0.25">
      <c r="A210" s="8"/>
      <c r="B210" s="147"/>
      <c r="C210" s="10"/>
      <c r="D210" s="10"/>
      <c r="E210" s="10"/>
      <c r="F210" s="11"/>
    </row>
    <row r="211" spans="1:6" ht="13.5" thickBot="1" x14ac:dyDescent="0.25">
      <c r="A211" s="115" t="s">
        <v>189</v>
      </c>
      <c r="B211" s="116"/>
      <c r="C211" s="117"/>
      <c r="D211" s="260" t="s">
        <v>21</v>
      </c>
      <c r="E211" s="260"/>
      <c r="F211" s="261" t="s">
        <v>22</v>
      </c>
    </row>
    <row r="212" spans="1:6" x14ac:dyDescent="0.2">
      <c r="A212" s="267" t="s">
        <v>190</v>
      </c>
      <c r="B212" s="109">
        <v>370554</v>
      </c>
      <c r="C212" s="110"/>
      <c r="D212" s="49">
        <f>+B212*$E$17%</f>
        <v>455065.13911799999</v>
      </c>
      <c r="E212" s="110"/>
      <c r="F212" s="51">
        <f>+D212/12</f>
        <v>37922.094926500002</v>
      </c>
    </row>
    <row r="213" spans="1:6" ht="13.5" thickBot="1" x14ac:dyDescent="0.25">
      <c r="A213" s="48" t="s">
        <v>191</v>
      </c>
      <c r="B213" s="262">
        <v>396929</v>
      </c>
      <c r="C213" s="21"/>
      <c r="D213" s="21">
        <f>+B213*$E$17%</f>
        <v>487455.406243</v>
      </c>
      <c r="E213" s="21"/>
      <c r="F213" s="27">
        <f>+D213/12</f>
        <v>40621.283853583336</v>
      </c>
    </row>
    <row r="214" spans="1:6" ht="13.5" thickTop="1" x14ac:dyDescent="0.2">
      <c r="B214" s="147"/>
      <c r="C214" s="10"/>
      <c r="D214" s="10"/>
      <c r="E214" s="10"/>
      <c r="F214" s="10"/>
    </row>
    <row r="215" spans="1:6" ht="13.5" thickBot="1" x14ac:dyDescent="0.25">
      <c r="A215" s="9"/>
      <c r="B215" s="268"/>
      <c r="C215" s="268"/>
      <c r="D215" s="10"/>
      <c r="E215" s="10"/>
      <c r="F215" s="10"/>
    </row>
    <row r="216" spans="1:6" ht="38.25" customHeight="1" thickTop="1" thickBot="1" x14ac:dyDescent="0.25">
      <c r="A216" s="266" t="s">
        <v>205</v>
      </c>
      <c r="B216" s="282" t="s">
        <v>109</v>
      </c>
      <c r="C216" s="283" t="str">
        <f>E18</f>
        <v>1. april 2024</v>
      </c>
      <c r="D216" s="10"/>
      <c r="E216" s="10"/>
      <c r="F216" s="10"/>
    </row>
    <row r="217" spans="1:6" ht="27" customHeight="1" thickBot="1" x14ac:dyDescent="0.25">
      <c r="A217" s="288" t="s">
        <v>204</v>
      </c>
      <c r="B217" s="240">
        <v>130000</v>
      </c>
      <c r="C217" s="189">
        <f>SUM(B217*C293)/100</f>
        <v>159648.71</v>
      </c>
      <c r="D217" s="10"/>
      <c r="E217" s="10"/>
      <c r="F217" s="10"/>
    </row>
    <row r="218" spans="1:6" ht="15" customHeight="1" thickBot="1" x14ac:dyDescent="0.25">
      <c r="A218" s="264" t="s">
        <v>206</v>
      </c>
      <c r="B218" s="37">
        <f>B217*1.173</f>
        <v>152490</v>
      </c>
      <c r="C218" s="190">
        <f>SUM(B218*C293)/100</f>
        <v>187267.93683000002</v>
      </c>
      <c r="D218" s="10"/>
      <c r="E218" s="10"/>
      <c r="F218" s="10"/>
    </row>
    <row r="219" spans="1:6" ht="13.5" thickTop="1" x14ac:dyDescent="0.2">
      <c r="A219" s="263"/>
      <c r="B219" s="147"/>
      <c r="C219" s="10"/>
      <c r="D219" s="10"/>
      <c r="E219" s="10"/>
      <c r="F219" s="10"/>
    </row>
    <row r="220" spans="1:6" ht="14.25" customHeight="1" x14ac:dyDescent="0.2">
      <c r="B220" s="147"/>
      <c r="C220" s="10"/>
      <c r="D220" s="10"/>
      <c r="E220" s="10"/>
      <c r="F220" s="10"/>
    </row>
    <row r="221" spans="1:6" x14ac:dyDescent="0.2">
      <c r="D221" s="10"/>
      <c r="E221" s="10"/>
      <c r="F221" s="10"/>
    </row>
    <row r="222" spans="1:6" ht="30" customHeight="1" x14ac:dyDescent="0.2">
      <c r="A222" t="s">
        <v>9</v>
      </c>
      <c r="B222" s="147"/>
      <c r="C222" s="146">
        <f>+E$17</f>
        <v>122.80670000000001</v>
      </c>
      <c r="D222" s="10"/>
      <c r="E222" s="10"/>
      <c r="F222" s="10"/>
    </row>
    <row r="223" spans="1:6" ht="15" customHeight="1" thickBot="1" x14ac:dyDescent="0.25">
      <c r="B223" s="285" t="s">
        <v>20</v>
      </c>
      <c r="C223" s="286"/>
      <c r="D223" s="287" t="str">
        <f>E18</f>
        <v>1. april 2024</v>
      </c>
      <c r="E223" s="287"/>
      <c r="F223" s="287" t="str">
        <f>E18</f>
        <v>1. april 2024</v>
      </c>
    </row>
    <row r="224" spans="1:6" ht="14.25" thickTop="1" thickBot="1" x14ac:dyDescent="0.25">
      <c r="A224" s="81" t="s">
        <v>92</v>
      </c>
      <c r="B224" s="281" t="s">
        <v>202</v>
      </c>
      <c r="C224" s="279"/>
      <c r="D224" s="279" t="s">
        <v>21</v>
      </c>
      <c r="E224" s="279"/>
      <c r="F224" s="280" t="s">
        <v>22</v>
      </c>
    </row>
    <row r="225" spans="1:6" x14ac:dyDescent="0.2">
      <c r="A225" s="76" t="s">
        <v>32</v>
      </c>
      <c r="B225" s="119">
        <v>279695</v>
      </c>
      <c r="C225" s="110"/>
      <c r="D225" s="49">
        <f>+B225*$E$17%</f>
        <v>343484.19956500002</v>
      </c>
      <c r="E225" s="110"/>
      <c r="F225" s="78">
        <f>+D225/12</f>
        <v>28623.683297083335</v>
      </c>
    </row>
    <row r="226" spans="1:6" x14ac:dyDescent="0.2">
      <c r="A226" s="19" t="s">
        <v>33</v>
      </c>
      <c r="B226" s="89">
        <v>298044</v>
      </c>
      <c r="C226" s="13"/>
      <c r="D226" s="14">
        <f>+B226*$E$17%</f>
        <v>366018.000948</v>
      </c>
      <c r="E226" s="13"/>
      <c r="F226" s="42">
        <f>+D226/12</f>
        <v>30501.500079000001</v>
      </c>
    </row>
    <row r="227" spans="1:6" x14ac:dyDescent="0.2">
      <c r="A227" s="19" t="s">
        <v>34</v>
      </c>
      <c r="B227" s="153">
        <v>325699</v>
      </c>
      <c r="C227" s="13"/>
      <c r="D227" s="14">
        <f>+B227*$E$17%</f>
        <v>399980.19383300003</v>
      </c>
      <c r="E227" s="13"/>
      <c r="F227" s="42">
        <f>+D227/12</f>
        <v>33331.682819416666</v>
      </c>
    </row>
    <row r="228" spans="1:6" ht="13.5" thickBot="1" x14ac:dyDescent="0.25">
      <c r="A228" s="48" t="s">
        <v>105</v>
      </c>
      <c r="B228" s="152">
        <v>351388</v>
      </c>
      <c r="C228" s="223"/>
      <c r="D228" s="82">
        <f>+B228*$E$17%</f>
        <v>431528.00699600001</v>
      </c>
      <c r="E228" s="9"/>
      <c r="F228" s="224">
        <f>+D228/12</f>
        <v>35960.667249666665</v>
      </c>
    </row>
    <row r="229" spans="1:6" ht="14.25" thickTop="1" thickBot="1" x14ac:dyDescent="0.25">
      <c r="A229" s="149"/>
      <c r="B229" s="222"/>
      <c r="C229" s="151"/>
      <c r="D229" s="10"/>
      <c r="F229" s="90"/>
    </row>
    <row r="230" spans="1:6" ht="13.5" thickTop="1" x14ac:dyDescent="0.2">
      <c r="A230" s="225" t="s">
        <v>97</v>
      </c>
      <c r="B230" s="209"/>
      <c r="C230" s="196" t="s">
        <v>22</v>
      </c>
      <c r="D230" s="197"/>
      <c r="E230" s="197"/>
      <c r="F230" s="198"/>
    </row>
    <row r="231" spans="1:6" ht="13.5" thickBot="1" x14ac:dyDescent="0.25">
      <c r="A231" s="234" t="s">
        <v>175</v>
      </c>
      <c r="B231" s="210"/>
      <c r="C231" s="121" t="s">
        <v>50</v>
      </c>
      <c r="D231" s="121" t="s">
        <v>51</v>
      </c>
      <c r="E231" s="121" t="s">
        <v>52</v>
      </c>
      <c r="F231" s="122" t="s">
        <v>53</v>
      </c>
    </row>
    <row r="232" spans="1:6" x14ac:dyDescent="0.2">
      <c r="A232" s="102" t="s">
        <v>32</v>
      </c>
      <c r="B232" s="120"/>
      <c r="C232" s="77">
        <v>325</v>
      </c>
      <c r="D232" s="77">
        <v>575</v>
      </c>
      <c r="E232" s="77">
        <v>900</v>
      </c>
      <c r="F232" s="78">
        <v>1150</v>
      </c>
    </row>
    <row r="233" spans="1:6" x14ac:dyDescent="0.2">
      <c r="A233" s="38" t="s">
        <v>33</v>
      </c>
      <c r="B233" s="40"/>
      <c r="C233" s="41">
        <v>275</v>
      </c>
      <c r="D233" s="41">
        <v>475</v>
      </c>
      <c r="E233" s="41">
        <v>750</v>
      </c>
      <c r="F233" s="42">
        <v>950</v>
      </c>
    </row>
    <row r="234" spans="1:6" x14ac:dyDescent="0.2">
      <c r="A234" s="38" t="s">
        <v>34</v>
      </c>
      <c r="B234" s="40"/>
      <c r="C234" s="41">
        <v>175</v>
      </c>
      <c r="D234" s="41">
        <v>325</v>
      </c>
      <c r="E234" s="41">
        <v>500</v>
      </c>
      <c r="F234" s="42">
        <v>625</v>
      </c>
    </row>
    <row r="235" spans="1:6" ht="13.5" thickBot="1" x14ac:dyDescent="0.25">
      <c r="A235" s="28" t="s">
        <v>105</v>
      </c>
      <c r="B235" s="9"/>
      <c r="C235" s="45">
        <v>175</v>
      </c>
      <c r="D235" s="45">
        <v>325</v>
      </c>
      <c r="E235" s="45">
        <v>500</v>
      </c>
      <c r="F235" s="46">
        <v>625</v>
      </c>
    </row>
    <row r="236" spans="1:6" ht="14.25" thickTop="1" thickBot="1" x14ac:dyDescent="0.25">
      <c r="A236" s="149"/>
      <c r="B236" s="149"/>
      <c r="C236" s="154"/>
      <c r="D236" s="154"/>
      <c r="E236" s="154"/>
      <c r="F236" s="154"/>
    </row>
    <row r="237" spans="1:6" ht="14.25" thickTop="1" thickBot="1" x14ac:dyDescent="0.25">
      <c r="A237" s="81" t="s">
        <v>106</v>
      </c>
      <c r="B237" s="79"/>
      <c r="C237" s="157"/>
      <c r="D237" s="157"/>
      <c r="E237" s="157"/>
      <c r="F237" s="158"/>
    </row>
    <row r="238" spans="1:6" x14ac:dyDescent="0.2">
      <c r="A238" s="159" t="s">
        <v>32</v>
      </c>
      <c r="B238" s="142">
        <v>5200</v>
      </c>
      <c r="C238" s="160"/>
      <c r="D238" s="142">
        <f>+B238*$E$17%</f>
        <v>6385.9484000000002</v>
      </c>
      <c r="E238" s="160"/>
      <c r="F238" s="148">
        <f>+D238/12</f>
        <v>532.16236666666668</v>
      </c>
    </row>
    <row r="239" spans="1:6" ht="13.5" thickBot="1" x14ac:dyDescent="0.25">
      <c r="A239" s="155" t="s">
        <v>94</v>
      </c>
      <c r="B239" s="82">
        <v>7900</v>
      </c>
      <c r="C239" s="156"/>
      <c r="D239" s="82">
        <f>+B239*$E$17%</f>
        <v>9701.7293000000009</v>
      </c>
      <c r="E239" s="156"/>
      <c r="F239" s="129">
        <f>+D239/12</f>
        <v>808.47744166666678</v>
      </c>
    </row>
    <row r="240" spans="1:6" ht="14.25" thickTop="1" thickBot="1" x14ac:dyDescent="0.25">
      <c r="A240" s="144"/>
      <c r="B240" s="10"/>
      <c r="C240" s="191"/>
      <c r="D240" s="10"/>
      <c r="E240" s="191"/>
      <c r="F240" s="10"/>
    </row>
    <row r="241" spans="1:6" ht="14.25" thickTop="1" thickBot="1" x14ac:dyDescent="0.25">
      <c r="A241" s="81" t="s">
        <v>181</v>
      </c>
      <c r="B241" s="79"/>
      <c r="C241" s="157"/>
      <c r="D241" s="157"/>
      <c r="E241" s="157"/>
      <c r="F241" s="158"/>
    </row>
    <row r="242" spans="1:6" ht="13.5" thickBot="1" x14ac:dyDescent="0.25">
      <c r="A242" s="227" t="s">
        <v>116</v>
      </c>
      <c r="B242" s="228">
        <v>2800</v>
      </c>
      <c r="C242" s="229"/>
      <c r="D242" s="228">
        <f>+B242*$E$17%</f>
        <v>3438.5875999999998</v>
      </c>
      <c r="E242" s="229"/>
      <c r="F242" s="230">
        <f>+D242/12</f>
        <v>286.54896666666667</v>
      </c>
    </row>
    <row r="243" spans="1:6" ht="14.25" thickTop="1" thickBot="1" x14ac:dyDescent="0.25">
      <c r="A243" s="144"/>
      <c r="B243" s="10"/>
      <c r="C243" s="191"/>
      <c r="D243" s="10"/>
      <c r="E243" s="191"/>
      <c r="F243" s="10"/>
    </row>
    <row r="244" spans="1:6" ht="14.25" thickTop="1" thickBot="1" x14ac:dyDescent="0.25">
      <c r="A244" s="81" t="s">
        <v>201</v>
      </c>
      <c r="B244" s="79"/>
      <c r="C244" s="157"/>
      <c r="D244" s="157"/>
      <c r="E244" s="157"/>
      <c r="F244" s="158"/>
    </row>
    <row r="245" spans="1:6" ht="13.5" thickBot="1" x14ac:dyDescent="0.25">
      <c r="A245" s="227" t="s">
        <v>116</v>
      </c>
      <c r="B245" s="228">
        <v>900</v>
      </c>
      <c r="C245" s="229"/>
      <c r="D245" s="228">
        <f>+B245*$E$17%</f>
        <v>1105.2602999999999</v>
      </c>
      <c r="E245" s="229"/>
      <c r="F245" s="230">
        <f>+D245/12</f>
        <v>92.105024999999998</v>
      </c>
    </row>
    <row r="246" spans="1:6" ht="14.25" thickTop="1" thickBot="1" x14ac:dyDescent="0.25">
      <c r="A246" s="226"/>
      <c r="B246" s="6"/>
      <c r="C246" s="156"/>
      <c r="D246" s="6"/>
      <c r="E246" s="156"/>
      <c r="F246" s="6"/>
    </row>
    <row r="247" spans="1:6" ht="14.25" thickTop="1" thickBot="1" x14ac:dyDescent="0.25">
      <c r="A247" s="92" t="s">
        <v>197</v>
      </c>
      <c r="B247" s="79"/>
      <c r="C247" s="79"/>
      <c r="D247" s="79"/>
      <c r="E247" s="79"/>
      <c r="F247" s="80"/>
    </row>
    <row r="248" spans="1:6" ht="13.5" thickBot="1" x14ac:dyDescent="0.25">
      <c r="A248" s="76" t="s">
        <v>116</v>
      </c>
      <c r="B248" s="49">
        <v>18800</v>
      </c>
      <c r="C248" s="110"/>
      <c r="D248" s="49">
        <f>+B248*$E$17%</f>
        <v>23087.659599999999</v>
      </c>
      <c r="E248" s="49"/>
      <c r="F248" s="51">
        <f>+D248/12</f>
        <v>1923.9716333333333</v>
      </c>
    </row>
    <row r="249" spans="1:6" ht="14.25" thickTop="1" thickBot="1" x14ac:dyDescent="0.25">
      <c r="A249" s="149"/>
      <c r="B249" s="149"/>
      <c r="C249" s="149"/>
      <c r="D249" s="149"/>
      <c r="E249" s="149"/>
      <c r="F249" s="149"/>
    </row>
    <row r="250" spans="1:6" ht="14.25" thickTop="1" thickBot="1" x14ac:dyDescent="0.25">
      <c r="A250" s="95" t="s">
        <v>64</v>
      </c>
      <c r="B250" s="79"/>
      <c r="C250" s="79"/>
      <c r="D250" s="79"/>
      <c r="E250" s="79"/>
      <c r="F250" s="80"/>
    </row>
    <row r="251" spans="1:6" x14ac:dyDescent="0.2">
      <c r="A251" s="76" t="s">
        <v>65</v>
      </c>
      <c r="B251" s="137">
        <v>0</v>
      </c>
      <c r="C251" s="110"/>
      <c r="D251" s="49">
        <f t="shared" ref="D251:D258" si="24">+B251*$E$17%</f>
        <v>0</v>
      </c>
      <c r="E251" s="49"/>
      <c r="F251" s="51">
        <f>+D251/12</f>
        <v>0</v>
      </c>
    </row>
    <row r="252" spans="1:6" x14ac:dyDescent="0.2">
      <c r="A252" s="19" t="s">
        <v>66</v>
      </c>
      <c r="B252" s="133">
        <v>0</v>
      </c>
      <c r="C252" s="13"/>
      <c r="D252" s="14">
        <f t="shared" si="24"/>
        <v>0</v>
      </c>
      <c r="E252" s="14"/>
      <c r="F252" s="20">
        <f t="shared" ref="F252:F258" si="25">+D252/12</f>
        <v>0</v>
      </c>
    </row>
    <row r="253" spans="1:6" x14ac:dyDescent="0.2">
      <c r="A253" s="19" t="s">
        <v>67</v>
      </c>
      <c r="B253" s="133">
        <v>0</v>
      </c>
      <c r="C253" s="13"/>
      <c r="D253" s="14">
        <f t="shared" si="24"/>
        <v>0</v>
      </c>
      <c r="E253" s="14"/>
      <c r="F253" s="20">
        <f t="shared" si="25"/>
        <v>0</v>
      </c>
    </row>
    <row r="254" spans="1:6" x14ac:dyDescent="0.2">
      <c r="A254" s="19" t="s">
        <v>68</v>
      </c>
      <c r="B254" s="133">
        <v>0</v>
      </c>
      <c r="C254" s="13"/>
      <c r="D254" s="14">
        <f t="shared" si="24"/>
        <v>0</v>
      </c>
      <c r="E254" s="14"/>
      <c r="F254" s="20">
        <f t="shared" si="25"/>
        <v>0</v>
      </c>
    </row>
    <row r="255" spans="1:6" x14ac:dyDescent="0.2">
      <c r="A255" s="19" t="s">
        <v>69</v>
      </c>
      <c r="B255" s="133">
        <v>0</v>
      </c>
      <c r="C255" s="13"/>
      <c r="D255" s="14">
        <f t="shared" si="24"/>
        <v>0</v>
      </c>
      <c r="E255" s="14"/>
      <c r="F255" s="20">
        <f t="shared" si="25"/>
        <v>0</v>
      </c>
    </row>
    <row r="256" spans="1:6" x14ac:dyDescent="0.2">
      <c r="A256" s="19" t="s">
        <v>70</v>
      </c>
      <c r="B256" s="133">
        <v>0</v>
      </c>
      <c r="C256" s="13"/>
      <c r="D256" s="14">
        <f t="shared" si="24"/>
        <v>0</v>
      </c>
      <c r="E256" s="14"/>
      <c r="F256" s="20">
        <f t="shared" si="25"/>
        <v>0</v>
      </c>
    </row>
    <row r="257" spans="1:11" x14ac:dyDescent="0.2">
      <c r="A257" s="19" t="s">
        <v>71</v>
      </c>
      <c r="B257" s="133">
        <v>0</v>
      </c>
      <c r="C257" s="13"/>
      <c r="D257" s="14">
        <f t="shared" si="24"/>
        <v>0</v>
      </c>
      <c r="E257" s="14"/>
      <c r="F257" s="20">
        <f t="shared" si="25"/>
        <v>0</v>
      </c>
      <c r="H257" s="10"/>
    </row>
    <row r="258" spans="1:11" ht="13.5" thickBot="1" x14ac:dyDescent="0.25">
      <c r="A258" s="48" t="s">
        <v>72</v>
      </c>
      <c r="B258" s="138">
        <v>0</v>
      </c>
      <c r="C258" s="36"/>
      <c r="D258" s="21">
        <f t="shared" si="24"/>
        <v>0</v>
      </c>
      <c r="E258" s="21"/>
      <c r="F258" s="27">
        <f t="shared" si="25"/>
        <v>0</v>
      </c>
    </row>
    <row r="259" spans="1:11" ht="14.25" thickTop="1" thickBot="1" x14ac:dyDescent="0.25">
      <c r="B259" s="10"/>
      <c r="D259" s="10"/>
      <c r="E259" s="10"/>
      <c r="F259" s="10"/>
    </row>
    <row r="260" spans="1:11" ht="14.25" thickTop="1" thickBot="1" x14ac:dyDescent="0.25">
      <c r="A260" s="161"/>
      <c r="B260" s="206" t="s">
        <v>77</v>
      </c>
      <c r="C260" s="207"/>
      <c r="D260" s="208"/>
      <c r="E260" s="208"/>
      <c r="F260" s="162" t="str">
        <f>+F45</f>
        <v>1. april 2024</v>
      </c>
    </row>
    <row r="261" spans="1:11" ht="14.25" thickTop="1" thickBot="1" x14ac:dyDescent="0.25">
      <c r="E261" s="90"/>
      <c r="F261" s="90"/>
    </row>
    <row r="262" spans="1:11" ht="14.25" thickTop="1" thickBot="1" x14ac:dyDescent="0.25">
      <c r="A262" s="81" t="s">
        <v>38</v>
      </c>
      <c r="B262" s="79"/>
      <c r="C262" s="125" t="s">
        <v>74</v>
      </c>
      <c r="D262" s="184" t="s">
        <v>104</v>
      </c>
      <c r="E262" s="126" t="str">
        <f>+F45</f>
        <v>1. april 2024</v>
      </c>
      <c r="F262" s="127" t="s">
        <v>42</v>
      </c>
    </row>
    <row r="263" spans="1:11" x14ac:dyDescent="0.2">
      <c r="A263" s="102" t="s">
        <v>39</v>
      </c>
      <c r="B263" s="123"/>
      <c r="C263" s="139">
        <v>1</v>
      </c>
      <c r="D263" s="77">
        <v>98.3</v>
      </c>
      <c r="E263" s="124">
        <f>+D263*$E$17%</f>
        <v>120.7189861</v>
      </c>
      <c r="F263" s="78">
        <f>+C263*E263</f>
        <v>120.7189861</v>
      </c>
    </row>
    <row r="264" spans="1:11" x14ac:dyDescent="0.2">
      <c r="A264" s="38" t="s">
        <v>40</v>
      </c>
      <c r="B264" s="39"/>
      <c r="C264" s="140">
        <v>1</v>
      </c>
      <c r="D264" s="41">
        <v>131.07</v>
      </c>
      <c r="E264" s="100">
        <f>+D264*$E$17%</f>
        <v>160.96274169</v>
      </c>
      <c r="F264" s="42">
        <f>+C264*E264</f>
        <v>160.96274169</v>
      </c>
    </row>
    <row r="265" spans="1:11" ht="13.5" thickBot="1" x14ac:dyDescent="0.25">
      <c r="A265" s="28" t="s">
        <v>41</v>
      </c>
      <c r="B265" s="43"/>
      <c r="C265" s="141">
        <v>1</v>
      </c>
      <c r="D265" s="45">
        <v>163.83000000000001</v>
      </c>
      <c r="E265" s="101">
        <f>+D265*$E$17%</f>
        <v>201.19421661000001</v>
      </c>
      <c r="F265" s="46">
        <f>+C265*E265</f>
        <v>201.19421661000001</v>
      </c>
    </row>
    <row r="266" spans="1:11" ht="14.25" thickTop="1" thickBot="1" x14ac:dyDescent="0.25">
      <c r="A266" s="9"/>
      <c r="E266" s="90"/>
      <c r="F266" s="90"/>
    </row>
    <row r="267" spans="1:11" ht="14.25" thickTop="1" thickBot="1" x14ac:dyDescent="0.25">
      <c r="A267" s="163" t="s">
        <v>35</v>
      </c>
      <c r="B267" s="112"/>
      <c r="C267" s="194" t="s">
        <v>23</v>
      </c>
      <c r="D267" s="194"/>
      <c r="E267" s="194"/>
      <c r="F267" s="195"/>
      <c r="H267" s="143"/>
      <c r="I267" s="143"/>
      <c r="J267" s="143"/>
      <c r="K267" s="143"/>
    </row>
    <row r="268" spans="1:11" x14ac:dyDescent="0.2">
      <c r="A268" s="106"/>
      <c r="B268" s="120"/>
      <c r="C268" s="292" t="s">
        <v>95</v>
      </c>
      <c r="D268" s="293"/>
      <c r="E268" s="292" t="s">
        <v>96</v>
      </c>
      <c r="F268" s="294"/>
      <c r="H268" s="143"/>
      <c r="I268" s="143"/>
      <c r="J268" s="143"/>
      <c r="K268" s="143"/>
    </row>
    <row r="269" spans="1:11" ht="13.5" thickBot="1" x14ac:dyDescent="0.25">
      <c r="A269" s="128" t="s">
        <v>36</v>
      </c>
      <c r="B269" s="123"/>
      <c r="C269" s="164" t="s">
        <v>104</v>
      </c>
      <c r="D269" s="166" t="str">
        <f>+F45</f>
        <v>1. april 2024</v>
      </c>
      <c r="E269" s="164" t="s">
        <v>104</v>
      </c>
      <c r="F269" s="169" t="str">
        <f>+F45</f>
        <v>1. april 2024</v>
      </c>
      <c r="H269" s="143"/>
      <c r="I269" s="143"/>
      <c r="J269" s="143"/>
      <c r="K269" s="143"/>
    </row>
    <row r="270" spans="1:11" x14ac:dyDescent="0.2">
      <c r="A270" s="38" t="s">
        <v>24</v>
      </c>
      <c r="B270" s="40"/>
      <c r="C270" s="49">
        <v>236</v>
      </c>
      <c r="D270" s="52">
        <f>+C270*$E$17%</f>
        <v>289.82381200000003</v>
      </c>
      <c r="E270" s="167">
        <v>170</v>
      </c>
      <c r="F270" s="148">
        <f>+E270*$E$17%</f>
        <v>208.77139</v>
      </c>
      <c r="H270" s="143"/>
      <c r="I270" s="143"/>
      <c r="J270" s="143"/>
      <c r="K270" s="143"/>
    </row>
    <row r="271" spans="1:11" x14ac:dyDescent="0.2">
      <c r="A271" s="38" t="s">
        <v>80</v>
      </c>
      <c r="B271" s="40"/>
      <c r="C271" s="137"/>
      <c r="D271" s="52">
        <f>+C271*$E$17%</f>
        <v>0</v>
      </c>
      <c r="E271" s="137"/>
      <c r="F271" s="51">
        <f>+E271*$E$17%</f>
        <v>0</v>
      </c>
    </row>
    <row r="272" spans="1:11" x14ac:dyDescent="0.2">
      <c r="A272" s="38" t="s">
        <v>80</v>
      </c>
      <c r="B272" s="40"/>
      <c r="C272" s="137"/>
      <c r="D272" s="52">
        <f>+C272*$E$17%</f>
        <v>0</v>
      </c>
      <c r="E272" s="133"/>
      <c r="F272" s="51">
        <f>+E272*$E$17%</f>
        <v>0</v>
      </c>
    </row>
    <row r="273" spans="1:6" x14ac:dyDescent="0.2">
      <c r="A273" s="38" t="s">
        <v>25</v>
      </c>
      <c r="B273" s="40"/>
      <c r="C273" s="14">
        <v>334</v>
      </c>
      <c r="D273" s="53">
        <f>+C273*$E$17%</f>
        <v>410.17437799999999</v>
      </c>
      <c r="E273" s="168">
        <v>269</v>
      </c>
      <c r="F273" s="20">
        <f>+E273*$E$17%</f>
        <v>330.35002300000002</v>
      </c>
    </row>
    <row r="274" spans="1:6" ht="13.5" customHeight="1" x14ac:dyDescent="0.2">
      <c r="A274" s="55" t="s">
        <v>37</v>
      </c>
      <c r="B274" s="50"/>
      <c r="D274" s="165"/>
      <c r="E274" s="41"/>
      <c r="F274" s="25"/>
    </row>
    <row r="275" spans="1:6" ht="15" customHeight="1" x14ac:dyDescent="0.2">
      <c r="A275" s="38" t="s">
        <v>24</v>
      </c>
      <c r="B275" s="40"/>
      <c r="C275" s="14">
        <v>203</v>
      </c>
      <c r="D275" s="53">
        <f>+C275*$E$17%</f>
        <v>249.29760100000001</v>
      </c>
      <c r="E275" s="168">
        <v>138</v>
      </c>
      <c r="F275" s="20">
        <f>+E275*$E$17%</f>
        <v>169.47324599999999</v>
      </c>
    </row>
    <row r="276" spans="1:6" x14ac:dyDescent="0.2">
      <c r="A276" s="38" t="s">
        <v>80</v>
      </c>
      <c r="B276" s="50"/>
      <c r="C276" s="137"/>
      <c r="D276" s="53">
        <f>+C276*$E$17%</f>
        <v>0</v>
      </c>
      <c r="E276" s="137"/>
      <c r="F276" s="20">
        <f>+E276*$E$17%</f>
        <v>0</v>
      </c>
    </row>
    <row r="277" spans="1:6" x14ac:dyDescent="0.2">
      <c r="A277" s="38" t="s">
        <v>80</v>
      </c>
      <c r="B277" s="50"/>
      <c r="C277" s="137"/>
      <c r="D277" s="53">
        <f>+C277*$E$17%</f>
        <v>0</v>
      </c>
      <c r="E277" s="133"/>
      <c r="F277" s="20">
        <f>+E277*$E$17%</f>
        <v>0</v>
      </c>
    </row>
    <row r="278" spans="1:6" ht="13.5" thickBot="1" x14ac:dyDescent="0.25">
      <c r="A278" s="28" t="s">
        <v>25</v>
      </c>
      <c r="B278" s="44"/>
      <c r="C278" s="21">
        <v>334</v>
      </c>
      <c r="D278" s="54">
        <f>+C278*$E$17%</f>
        <v>410.17437799999999</v>
      </c>
      <c r="E278" s="170">
        <v>269</v>
      </c>
      <c r="F278" s="27">
        <f>+E278*$E$17%</f>
        <v>330.35002300000002</v>
      </c>
    </row>
    <row r="279" spans="1:6" ht="14.25" thickTop="1" thickBot="1" x14ac:dyDescent="0.25"/>
    <row r="280" spans="1:6" ht="14.25" thickTop="1" thickBot="1" x14ac:dyDescent="0.25">
      <c r="A280" s="81" t="s">
        <v>180</v>
      </c>
      <c r="B280" s="79"/>
      <c r="C280" s="79"/>
      <c r="D280" s="79"/>
      <c r="E280" s="125" t="s">
        <v>104</v>
      </c>
      <c r="F280" s="127" t="str">
        <f>+F45</f>
        <v>1. april 2024</v>
      </c>
    </row>
    <row r="281" spans="1:6" x14ac:dyDescent="0.2">
      <c r="A281" s="102" t="s">
        <v>27</v>
      </c>
      <c r="B281" s="123"/>
      <c r="C281" s="123"/>
      <c r="D281" s="120"/>
      <c r="E281" s="77">
        <v>22.32</v>
      </c>
      <c r="F281" s="78">
        <f>+E281*$E$17%</f>
        <v>27.41045544</v>
      </c>
    </row>
    <row r="282" spans="1:6" x14ac:dyDescent="0.2">
      <c r="A282" s="38" t="s">
        <v>28</v>
      </c>
      <c r="B282" s="39"/>
      <c r="C282" s="39"/>
      <c r="D282" s="40"/>
      <c r="E282" s="41">
        <v>39.92</v>
      </c>
      <c r="F282" s="42">
        <f>+E282*$E$17%</f>
        <v>49.024434640000003</v>
      </c>
    </row>
    <row r="283" spans="1:6" x14ac:dyDescent="0.2">
      <c r="A283" s="38" t="s">
        <v>29</v>
      </c>
      <c r="B283" s="39"/>
      <c r="C283" s="39"/>
      <c r="D283" s="40"/>
      <c r="E283" s="41">
        <v>39.92</v>
      </c>
      <c r="F283" s="42">
        <f>+E283*$E$17%</f>
        <v>49.024434640000003</v>
      </c>
    </row>
    <row r="284" spans="1:6" x14ac:dyDescent="0.2">
      <c r="A284" s="38" t="s">
        <v>30</v>
      </c>
      <c r="B284" s="39"/>
      <c r="C284" s="39"/>
      <c r="D284" s="40"/>
      <c r="E284" s="41">
        <v>6.59</v>
      </c>
      <c r="F284" s="42">
        <f>+E284*$E$17%</f>
        <v>8.0929615300000002</v>
      </c>
    </row>
    <row r="285" spans="1:6" ht="13.5" thickBot="1" x14ac:dyDescent="0.25">
      <c r="A285" s="28" t="s">
        <v>31</v>
      </c>
      <c r="B285" s="43"/>
      <c r="C285" s="43"/>
      <c r="D285" s="44"/>
      <c r="E285" s="45">
        <v>14.81</v>
      </c>
      <c r="F285" s="46">
        <f>+E285*$E$17%</f>
        <v>18.18767227</v>
      </c>
    </row>
    <row r="286" spans="1:6" ht="14.25" thickTop="1" thickBot="1" x14ac:dyDescent="0.25">
      <c r="E286" s="90"/>
      <c r="F286" s="90"/>
    </row>
    <row r="287" spans="1:6" ht="27" thickTop="1" thickBot="1" x14ac:dyDescent="0.25">
      <c r="A287" s="250" t="s">
        <v>110</v>
      </c>
      <c r="B287" s="251"/>
      <c r="C287" s="252"/>
      <c r="D287" s="8"/>
      <c r="E287" s="90"/>
      <c r="F287" s="90"/>
    </row>
    <row r="288" spans="1:6" ht="13.5" thickTop="1" x14ac:dyDescent="0.2">
      <c r="A288" s="231"/>
      <c r="B288" s="238" t="s">
        <v>114</v>
      </c>
      <c r="C288" s="239" t="str">
        <f>E18</f>
        <v>1. april 2024</v>
      </c>
      <c r="E288" s="90"/>
      <c r="F288" s="90"/>
    </row>
    <row r="289" spans="1:6" x14ac:dyDescent="0.2">
      <c r="A289" s="232" t="s">
        <v>111</v>
      </c>
      <c r="B289" s="235">
        <v>6000</v>
      </c>
      <c r="C289" s="236">
        <f>SUM(B289*C293)/100</f>
        <v>7368.402000000001</v>
      </c>
      <c r="D289" s="8"/>
      <c r="E289" s="90"/>
      <c r="F289" s="90"/>
    </row>
    <row r="290" spans="1:6" x14ac:dyDescent="0.2">
      <c r="A290" s="232" t="s">
        <v>112</v>
      </c>
      <c r="B290" s="235">
        <v>7600</v>
      </c>
      <c r="C290" s="236">
        <f>SUM(B290*C293)/100</f>
        <v>9333.3091999999997</v>
      </c>
      <c r="D290" s="8"/>
      <c r="E290" s="90"/>
      <c r="F290" s="90"/>
    </row>
    <row r="291" spans="1:6" ht="13.5" thickBot="1" x14ac:dyDescent="0.25">
      <c r="A291" s="48" t="s">
        <v>113</v>
      </c>
      <c r="B291" s="242">
        <v>9000</v>
      </c>
      <c r="C291" s="237">
        <f>SUM(B291*C293)/100</f>
        <v>11052.603000000001</v>
      </c>
      <c r="D291" s="8"/>
    </row>
    <row r="292" spans="1:6" ht="13.5" thickTop="1" x14ac:dyDescent="0.2">
      <c r="B292" s="241"/>
      <c r="C292" s="241"/>
    </row>
    <row r="293" spans="1:6" ht="14.25" customHeight="1" x14ac:dyDescent="0.2">
      <c r="A293" t="s">
        <v>9</v>
      </c>
      <c r="C293" s="146">
        <f>+E$17</f>
        <v>122.80670000000001</v>
      </c>
    </row>
    <row r="294" spans="1:6" ht="19.5" x14ac:dyDescent="0.35">
      <c r="A294" s="99"/>
    </row>
    <row r="295" spans="1:6" ht="13.5" thickBot="1" x14ac:dyDescent="0.25"/>
    <row r="296" spans="1:6" ht="13.5" thickTop="1" x14ac:dyDescent="0.2">
      <c r="A296" s="265" t="s">
        <v>62</v>
      </c>
      <c r="B296" s="203"/>
      <c r="C296" s="203"/>
      <c r="D296" s="203"/>
      <c r="E296" s="249"/>
      <c r="F296" s="205" t="str">
        <f>+F45</f>
        <v>1. april 2024</v>
      </c>
    </row>
    <row r="297" spans="1:6" x14ac:dyDescent="0.2">
      <c r="A297" s="12"/>
      <c r="B297" s="16" t="s">
        <v>13</v>
      </c>
      <c r="C297" s="17"/>
      <c r="D297" s="192"/>
      <c r="F297" s="56" t="s">
        <v>14</v>
      </c>
    </row>
    <row r="298" spans="1:6" ht="12.75" customHeight="1" thickBot="1" x14ac:dyDescent="0.25">
      <c r="A298" s="18" t="s">
        <v>2</v>
      </c>
      <c r="B298" s="59" t="s">
        <v>16</v>
      </c>
      <c r="C298" s="59" t="s">
        <v>17</v>
      </c>
      <c r="D298" s="59" t="s">
        <v>42</v>
      </c>
      <c r="E298" s="23"/>
      <c r="F298" s="57" t="s">
        <v>18</v>
      </c>
    </row>
    <row r="299" spans="1:6" ht="15" customHeight="1" x14ac:dyDescent="0.2">
      <c r="A299" s="32">
        <v>29</v>
      </c>
      <c r="B299" s="218">
        <f t="shared" ref="B299:B319" si="26">+AK34/12</f>
        <v>1650.7508333333333</v>
      </c>
      <c r="C299" s="218">
        <f t="shared" ref="C299:C319" si="27">+AL34/12</f>
        <v>3301.5008333333335</v>
      </c>
      <c r="D299" s="218">
        <f t="shared" ref="D299:D319" si="28">+(AK34+AL34)/12</f>
        <v>4952.251666666667</v>
      </c>
      <c r="F299" s="20">
        <f t="shared" ref="F299:F319" si="29">ROUND(AG34*$E$17%*15%,0)/12</f>
        <v>4293.833333333333</v>
      </c>
    </row>
    <row r="300" spans="1:6" ht="15" customHeight="1" x14ac:dyDescent="0.2">
      <c r="A300" s="32">
        <f t="shared" ref="A300:A319" si="30">+A299+1</f>
        <v>30</v>
      </c>
      <c r="B300" s="218">
        <f t="shared" si="26"/>
        <v>1682.2058333333334</v>
      </c>
      <c r="C300" s="218">
        <f t="shared" si="27"/>
        <v>3364.4116666666669</v>
      </c>
      <c r="D300" s="218">
        <f t="shared" si="28"/>
        <v>5046.6175000000003</v>
      </c>
      <c r="F300" s="20">
        <f t="shared" si="29"/>
        <v>4375.666666666667</v>
      </c>
    </row>
    <row r="301" spans="1:6" ht="15.75" customHeight="1" x14ac:dyDescent="0.2">
      <c r="A301" s="32">
        <f>+A300+1</f>
        <v>31</v>
      </c>
      <c r="B301" s="218">
        <f t="shared" si="26"/>
        <v>1714.4750000000001</v>
      </c>
      <c r="C301" s="218">
        <f t="shared" si="27"/>
        <v>3428.9508333333338</v>
      </c>
      <c r="D301" s="218">
        <f t="shared" si="28"/>
        <v>5143.4258333333337</v>
      </c>
      <c r="F301" s="20">
        <f t="shared" si="29"/>
        <v>4459.583333333333</v>
      </c>
    </row>
    <row r="302" spans="1:6" x14ac:dyDescent="0.2">
      <c r="A302" s="32">
        <f t="shared" si="30"/>
        <v>32</v>
      </c>
      <c r="B302" s="218">
        <f t="shared" si="26"/>
        <v>1747.6008333333332</v>
      </c>
      <c r="C302" s="218">
        <f t="shared" si="27"/>
        <v>3495.2016666666664</v>
      </c>
      <c r="D302" s="218">
        <f t="shared" si="28"/>
        <v>5242.8024999999998</v>
      </c>
      <c r="F302" s="20">
        <f t="shared" si="29"/>
        <v>4545.75</v>
      </c>
    </row>
    <row r="303" spans="1:6" x14ac:dyDescent="0.2">
      <c r="A303" s="32">
        <f t="shared" si="30"/>
        <v>33</v>
      </c>
      <c r="B303" s="218">
        <f t="shared" si="26"/>
        <v>1781.5641666666668</v>
      </c>
      <c r="C303" s="218">
        <f t="shared" si="27"/>
        <v>3563.1283333333336</v>
      </c>
      <c r="D303" s="218">
        <f t="shared" si="28"/>
        <v>5344.6925000000001</v>
      </c>
      <c r="F303" s="20">
        <f t="shared" si="29"/>
        <v>4634.166666666667</v>
      </c>
    </row>
    <row r="304" spans="1:6" x14ac:dyDescent="0.2">
      <c r="A304" s="32">
        <f t="shared" si="30"/>
        <v>34</v>
      </c>
      <c r="B304" s="218">
        <f t="shared" si="26"/>
        <v>1816.4366666666667</v>
      </c>
      <c r="C304" s="218">
        <f t="shared" si="27"/>
        <v>3632.8724999999999</v>
      </c>
      <c r="D304" s="218">
        <f t="shared" si="28"/>
        <v>5449.3091666666669</v>
      </c>
      <c r="F304" s="20">
        <f t="shared" si="29"/>
        <v>4724.833333333333</v>
      </c>
    </row>
    <row r="305" spans="1:6" x14ac:dyDescent="0.2">
      <c r="A305" s="32">
        <f t="shared" si="30"/>
        <v>35</v>
      </c>
      <c r="B305" s="218">
        <f t="shared" si="26"/>
        <v>1852.2233333333334</v>
      </c>
      <c r="C305" s="218">
        <f t="shared" si="27"/>
        <v>3704.4466666666667</v>
      </c>
      <c r="D305" s="218">
        <f t="shared" si="28"/>
        <v>5556.670000000001</v>
      </c>
      <c r="F305" s="20">
        <f t="shared" si="29"/>
        <v>4817.916666666667</v>
      </c>
    </row>
    <row r="306" spans="1:6" x14ac:dyDescent="0.2">
      <c r="A306" s="32">
        <f t="shared" si="30"/>
        <v>36</v>
      </c>
      <c r="B306" s="218">
        <f t="shared" si="26"/>
        <v>1888.9308333333331</v>
      </c>
      <c r="C306" s="218">
        <f t="shared" si="27"/>
        <v>3777.8616666666662</v>
      </c>
      <c r="D306" s="218">
        <f t="shared" si="28"/>
        <v>5666.7924999999996</v>
      </c>
      <c r="F306" s="20">
        <f t="shared" si="29"/>
        <v>4913.416666666667</v>
      </c>
    </row>
    <row r="307" spans="1:6" x14ac:dyDescent="0.2">
      <c r="A307" s="32">
        <f t="shared" si="30"/>
        <v>37</v>
      </c>
      <c r="B307" s="218">
        <f t="shared" si="26"/>
        <v>1926.6000000000001</v>
      </c>
      <c r="C307" s="218">
        <f t="shared" si="27"/>
        <v>3853.2008333333338</v>
      </c>
      <c r="D307" s="218">
        <f t="shared" si="28"/>
        <v>5779.8008333333337</v>
      </c>
      <c r="F307" s="20">
        <f t="shared" si="29"/>
        <v>5011.416666666667</v>
      </c>
    </row>
    <row r="308" spans="1:6" x14ac:dyDescent="0.2">
      <c r="A308" s="32">
        <f t="shared" si="30"/>
        <v>38</v>
      </c>
      <c r="B308" s="218">
        <f t="shared" si="26"/>
        <v>1965.9758333333332</v>
      </c>
      <c r="C308" s="218">
        <f t="shared" si="27"/>
        <v>3931.9508333333338</v>
      </c>
      <c r="D308" s="218">
        <f t="shared" si="28"/>
        <v>5897.9266666666663</v>
      </c>
      <c r="F308" s="20">
        <f t="shared" si="29"/>
        <v>5113.833333333333</v>
      </c>
    </row>
    <row r="309" spans="1:6" x14ac:dyDescent="0.2">
      <c r="A309" s="32">
        <f t="shared" si="30"/>
        <v>39</v>
      </c>
      <c r="B309" s="218">
        <f t="shared" si="26"/>
        <v>2006.4658333333334</v>
      </c>
      <c r="C309" s="218">
        <f t="shared" si="27"/>
        <v>4012.9316666666668</v>
      </c>
      <c r="D309" s="218">
        <f t="shared" si="28"/>
        <v>6019.3975</v>
      </c>
      <c r="F309" s="20">
        <f t="shared" si="29"/>
        <v>5219.166666666667</v>
      </c>
    </row>
    <row r="310" spans="1:6" x14ac:dyDescent="0.2">
      <c r="A310" s="32">
        <f t="shared" si="30"/>
        <v>40</v>
      </c>
      <c r="B310" s="218">
        <f t="shared" si="26"/>
        <v>2048.000833333333</v>
      </c>
      <c r="C310" s="218">
        <f t="shared" si="27"/>
        <v>4096.0024999999996</v>
      </c>
      <c r="D310" s="218">
        <f t="shared" si="28"/>
        <v>6144.0033333333331</v>
      </c>
      <c r="F310" s="20">
        <f t="shared" si="29"/>
        <v>5327.166666666667</v>
      </c>
    </row>
    <row r="311" spans="1:6" x14ac:dyDescent="0.2">
      <c r="A311" s="32">
        <f t="shared" si="30"/>
        <v>41</v>
      </c>
      <c r="B311" s="218">
        <f t="shared" si="26"/>
        <v>2090.6216666666664</v>
      </c>
      <c r="C311" s="218">
        <f t="shared" si="27"/>
        <v>4181.2441666666664</v>
      </c>
      <c r="D311" s="218">
        <f t="shared" si="28"/>
        <v>6271.8658333333333</v>
      </c>
      <c r="F311" s="20">
        <f t="shared" si="29"/>
        <v>5438</v>
      </c>
    </row>
    <row r="312" spans="1:6" x14ac:dyDescent="0.2">
      <c r="A312" s="32">
        <f t="shared" si="30"/>
        <v>42</v>
      </c>
      <c r="B312" s="218">
        <f t="shared" si="26"/>
        <v>2134.3466666666668</v>
      </c>
      <c r="C312" s="218">
        <f t="shared" si="27"/>
        <v>4268.6933333333336</v>
      </c>
      <c r="D312" s="218">
        <f t="shared" si="28"/>
        <v>6403.04</v>
      </c>
      <c r="F312" s="214">
        <f t="shared" si="29"/>
        <v>5551.75</v>
      </c>
    </row>
    <row r="313" spans="1:6" x14ac:dyDescent="0.2">
      <c r="A313" s="32">
        <f t="shared" si="30"/>
        <v>43</v>
      </c>
      <c r="B313" s="218">
        <f t="shared" si="26"/>
        <v>2181.73</v>
      </c>
      <c r="C313" s="218">
        <f t="shared" si="27"/>
        <v>4363.46</v>
      </c>
      <c r="D313" s="218">
        <f t="shared" si="28"/>
        <v>6545.19</v>
      </c>
      <c r="F313" s="214">
        <f t="shared" si="29"/>
        <v>5675</v>
      </c>
    </row>
    <row r="314" spans="1:6" x14ac:dyDescent="0.2">
      <c r="A314" s="32">
        <f t="shared" si="30"/>
        <v>44</v>
      </c>
      <c r="B314" s="218">
        <f t="shared" si="26"/>
        <v>2230.4175</v>
      </c>
      <c r="C314" s="218">
        <f t="shared" si="27"/>
        <v>4460.8358333333335</v>
      </c>
      <c r="D314" s="218">
        <f t="shared" si="28"/>
        <v>6691.2533333333331</v>
      </c>
      <c r="F314" s="20">
        <f t="shared" si="29"/>
        <v>5801.666666666667</v>
      </c>
    </row>
    <row r="315" spans="1:6" x14ac:dyDescent="0.2">
      <c r="A315" s="32">
        <f t="shared" si="30"/>
        <v>45</v>
      </c>
      <c r="B315" s="218">
        <f t="shared" si="26"/>
        <v>2280.4391666666666</v>
      </c>
      <c r="C315" s="218">
        <f t="shared" si="27"/>
        <v>4560.8783333333331</v>
      </c>
      <c r="D315" s="218">
        <f t="shared" si="28"/>
        <v>6841.3175000000001</v>
      </c>
      <c r="F315" s="20">
        <f t="shared" si="29"/>
        <v>5931.75</v>
      </c>
    </row>
    <row r="316" spans="1:6" x14ac:dyDescent="0.2">
      <c r="A316" s="32">
        <f t="shared" si="30"/>
        <v>46</v>
      </c>
      <c r="B316" s="218">
        <f t="shared" si="26"/>
        <v>2331.8474999999999</v>
      </c>
      <c r="C316" s="218">
        <f t="shared" si="27"/>
        <v>4663.6949999999997</v>
      </c>
      <c r="D316" s="218">
        <f t="shared" si="28"/>
        <v>6995.5424999999996</v>
      </c>
      <c r="F316" s="20">
        <f t="shared" si="29"/>
        <v>6065.5</v>
      </c>
    </row>
    <row r="317" spans="1:6" x14ac:dyDescent="0.2">
      <c r="A317" s="32">
        <f t="shared" si="30"/>
        <v>47</v>
      </c>
      <c r="B317" s="218">
        <f t="shared" si="26"/>
        <v>2438.9249999999997</v>
      </c>
      <c r="C317" s="218">
        <f t="shared" si="27"/>
        <v>4877.850833333333</v>
      </c>
      <c r="D317" s="218">
        <f t="shared" si="28"/>
        <v>7316.7758333333331</v>
      </c>
      <c r="F317" s="20">
        <f t="shared" si="29"/>
        <v>6344</v>
      </c>
    </row>
    <row r="318" spans="1:6" x14ac:dyDescent="0.2">
      <c r="A318" s="33">
        <f t="shared" si="30"/>
        <v>48</v>
      </c>
      <c r="B318" s="219">
        <f t="shared" si="26"/>
        <v>2602.7341666666666</v>
      </c>
      <c r="C318" s="218">
        <f t="shared" si="27"/>
        <v>5205.4691666666668</v>
      </c>
      <c r="D318" s="218">
        <f t="shared" si="28"/>
        <v>7808.2033333333338</v>
      </c>
      <c r="F318" s="214">
        <f t="shared" si="29"/>
        <v>6770.083333333333</v>
      </c>
    </row>
    <row r="319" spans="1:6" ht="13.5" thickBot="1" x14ac:dyDescent="0.25">
      <c r="A319" s="34">
        <f t="shared" si="30"/>
        <v>49</v>
      </c>
      <c r="B319" s="220">
        <f t="shared" si="26"/>
        <v>2784.2366666666662</v>
      </c>
      <c r="C319" s="220">
        <f t="shared" si="27"/>
        <v>5568.4724999999999</v>
      </c>
      <c r="D319" s="220">
        <f t="shared" si="28"/>
        <v>8352.7091666666656</v>
      </c>
      <c r="E319" s="82"/>
      <c r="F319" s="221">
        <f t="shared" si="29"/>
        <v>7242.25</v>
      </c>
    </row>
    <row r="320" spans="1:6" ht="14.25" thickTop="1" thickBot="1" x14ac:dyDescent="0.25">
      <c r="A320" s="188"/>
      <c r="B320" s="10"/>
      <c r="C320" s="10"/>
      <c r="D320" s="10"/>
      <c r="E320" s="10"/>
      <c r="F320" s="10"/>
    </row>
    <row r="321" spans="1:6" ht="14.25" thickTop="1" thickBot="1" x14ac:dyDescent="0.25">
      <c r="A321" s="81" t="s">
        <v>198</v>
      </c>
      <c r="B321" s="79"/>
      <c r="C321" s="79"/>
      <c r="D321" s="80"/>
      <c r="F321" t="s">
        <v>49</v>
      </c>
    </row>
    <row r="322" spans="1:6" ht="13.5" thickBot="1" x14ac:dyDescent="0.25">
      <c r="A322" s="272"/>
      <c r="B322" s="93"/>
      <c r="C322" s="93"/>
      <c r="D322" s="94"/>
    </row>
    <row r="323" spans="1:6" ht="13.5" thickBot="1" x14ac:dyDescent="0.25">
      <c r="A323" s="272"/>
      <c r="B323" s="270" t="s">
        <v>196</v>
      </c>
      <c r="C323" s="270" t="s">
        <v>17</v>
      </c>
      <c r="D323" s="271" t="s">
        <v>42</v>
      </c>
    </row>
    <row r="324" spans="1:6" ht="13.5" thickBot="1" x14ac:dyDescent="0.25">
      <c r="A324" s="95" t="s">
        <v>193</v>
      </c>
      <c r="B324" s="93"/>
      <c r="C324" s="93"/>
      <c r="D324" s="94"/>
    </row>
    <row r="325" spans="1:6" x14ac:dyDescent="0.2">
      <c r="A325" s="76" t="s">
        <v>24</v>
      </c>
      <c r="B325" s="77">
        <f>+F199*17.3%/3</f>
        <v>2498.141362140917</v>
      </c>
      <c r="C325" s="77">
        <f>+F199*17.3%*2/3</f>
        <v>4996.2827242818339</v>
      </c>
      <c r="D325" s="78">
        <f>+F199*17.3%</f>
        <v>7494.4240864227513</v>
      </c>
    </row>
    <row r="326" spans="1:6" x14ac:dyDescent="0.2">
      <c r="A326" s="38" t="s">
        <v>63</v>
      </c>
      <c r="B326" s="77">
        <f>+F200*17.3%/3</f>
        <v>0</v>
      </c>
      <c r="C326" s="77">
        <f>+F200*17.3%*2/3</f>
        <v>0</v>
      </c>
      <c r="D326" s="78">
        <f>+F200*17.3%</f>
        <v>0</v>
      </c>
    </row>
    <row r="327" spans="1:6" ht="13.5" thickBot="1" x14ac:dyDescent="0.25">
      <c r="A327" s="96" t="s">
        <v>26</v>
      </c>
      <c r="B327" s="97">
        <f>+F201*17.3%/3</f>
        <v>2925.879383810056</v>
      </c>
      <c r="C327" s="97">
        <f>+F201*17.3%*2/3</f>
        <v>5851.7587676201119</v>
      </c>
      <c r="D327" s="98">
        <f>+F201*17.3%</f>
        <v>8777.6381514301684</v>
      </c>
    </row>
    <row r="328" spans="1:6" ht="13.5" thickBot="1" x14ac:dyDescent="0.25">
      <c r="A328" s="95" t="s">
        <v>194</v>
      </c>
      <c r="B328" s="93"/>
      <c r="C328" s="93"/>
      <c r="D328" s="94"/>
    </row>
    <row r="329" spans="1:6" x14ac:dyDescent="0.2">
      <c r="A329" s="19" t="s">
        <v>24</v>
      </c>
      <c r="B329" s="77">
        <f>+F203*17.3%/3</f>
        <v>2708.2658431841114</v>
      </c>
      <c r="C329" s="77">
        <f>+F203*17.3%*2/3</f>
        <v>5416.5316863682228</v>
      </c>
      <c r="D329" s="78">
        <f>+F203*17.3%</f>
        <v>8124.7975295523338</v>
      </c>
    </row>
    <row r="330" spans="1:6" x14ac:dyDescent="0.2">
      <c r="A330" s="38" t="s">
        <v>63</v>
      </c>
      <c r="B330" s="77">
        <f>+F204*17.3%/3</f>
        <v>0</v>
      </c>
      <c r="C330" s="77">
        <f>+F204*17.3%*2/3</f>
        <v>0</v>
      </c>
      <c r="D330" s="78">
        <f>+F204*17.3%</f>
        <v>0</v>
      </c>
    </row>
    <row r="331" spans="1:6" ht="13.5" thickBot="1" x14ac:dyDescent="0.25">
      <c r="A331" s="28" t="s">
        <v>26</v>
      </c>
      <c r="B331" s="45">
        <f>+F205*17.3%/3</f>
        <v>3136.00386485325</v>
      </c>
      <c r="C331" s="45">
        <f>+F205*17.3%*2/3</f>
        <v>6272.0077297065</v>
      </c>
      <c r="D331" s="46">
        <f>+F205*17.3%</f>
        <v>9408.0115945597499</v>
      </c>
    </row>
    <row r="332" spans="1:6" ht="14.25" thickTop="1" thickBot="1" x14ac:dyDescent="0.25">
      <c r="A332" s="92" t="s">
        <v>195</v>
      </c>
      <c r="B332" s="79"/>
      <c r="C332" s="79"/>
      <c r="D332" s="80"/>
    </row>
    <row r="333" spans="1:6" x14ac:dyDescent="0.2">
      <c r="A333" s="76" t="s">
        <v>24</v>
      </c>
      <c r="B333" s="77">
        <f>+F207*17.3%/3</f>
        <v>2918.3903242273063</v>
      </c>
      <c r="C333" s="77">
        <f>+F207*17.3%*2/3</f>
        <v>5836.7806484546127</v>
      </c>
      <c r="D333" s="78">
        <f>+F207*17.3%</f>
        <v>8755.170972681919</v>
      </c>
    </row>
    <row r="334" spans="1:6" x14ac:dyDescent="0.2">
      <c r="A334" s="38" t="s">
        <v>63</v>
      </c>
      <c r="B334" s="77">
        <f>+F208*17.3%/3</f>
        <v>0</v>
      </c>
      <c r="C334" s="77">
        <f>+F208*17.3%*2/3</f>
        <v>0</v>
      </c>
      <c r="D334" s="78">
        <f>+F208*17.3%</f>
        <v>0</v>
      </c>
    </row>
    <row r="335" spans="1:6" ht="13.5" thickBot="1" x14ac:dyDescent="0.25">
      <c r="A335" s="48" t="s">
        <v>26</v>
      </c>
      <c r="B335" s="45">
        <f>+F209*17.3%/3</f>
        <v>3346.1283458964444</v>
      </c>
      <c r="C335" s="45">
        <f>+F209*17.3%*2/3</f>
        <v>6692.2566917928889</v>
      </c>
      <c r="D335" s="46">
        <f>+F209*17.3%</f>
        <v>10038.385037689333</v>
      </c>
    </row>
    <row r="336" spans="1:6" ht="14.25" thickTop="1" thickBot="1" x14ac:dyDescent="0.25">
      <c r="A336" s="8"/>
      <c r="B336" s="90"/>
      <c r="C336" s="90"/>
      <c r="D336" s="269"/>
    </row>
    <row r="337" spans="1:6" ht="14.25" thickTop="1" thickBot="1" x14ac:dyDescent="0.25">
      <c r="A337" s="92" t="s">
        <v>192</v>
      </c>
      <c r="B337" s="79"/>
      <c r="C337" s="79"/>
      <c r="D337" s="80"/>
    </row>
    <row r="338" spans="1:6" x14ac:dyDescent="0.2">
      <c r="A338" s="19" t="s">
        <v>190</v>
      </c>
      <c r="B338" s="77">
        <f>+F212*17.3%/3</f>
        <v>2186.840807428167</v>
      </c>
      <c r="C338" s="77">
        <f>+F212*17.3%*2/3</f>
        <v>4373.6816148563339</v>
      </c>
      <c r="D338" s="78">
        <f>+F212*17.3%</f>
        <v>6560.5224222845009</v>
      </c>
    </row>
    <row r="339" spans="1:6" ht="13.5" thickBot="1" x14ac:dyDescent="0.25">
      <c r="A339" s="28" t="s">
        <v>191</v>
      </c>
      <c r="B339" s="45">
        <f>+F213*17.3%/3</f>
        <v>2342.4940355566391</v>
      </c>
      <c r="C339" s="45">
        <f>+F213*17.3%*2/3</f>
        <v>4684.9880711132782</v>
      </c>
      <c r="D339" s="46">
        <f>+F213*17.3%</f>
        <v>7027.4821066699178</v>
      </c>
    </row>
    <row r="340" spans="1:6" ht="13.5" thickTop="1" x14ac:dyDescent="0.2">
      <c r="B340" s="90"/>
      <c r="C340" s="90"/>
      <c r="D340" s="90"/>
    </row>
    <row r="341" spans="1:6" ht="13.5" thickBot="1" x14ac:dyDescent="0.25">
      <c r="A341" s="9"/>
      <c r="B341" s="147"/>
      <c r="C341" s="10"/>
      <c r="D341" s="10"/>
    </row>
    <row r="342" spans="1:6" ht="14.25" thickTop="1" thickBot="1" x14ac:dyDescent="0.25">
      <c r="A342" s="95" t="s">
        <v>73</v>
      </c>
      <c r="B342" s="279" t="s">
        <v>196</v>
      </c>
      <c r="C342" s="279" t="s">
        <v>17</v>
      </c>
      <c r="D342" s="280" t="s">
        <v>42</v>
      </c>
      <c r="E342" s="10"/>
      <c r="F342" s="10"/>
    </row>
    <row r="343" spans="1:6" ht="14.25" customHeight="1" x14ac:dyDescent="0.2">
      <c r="A343" s="76" t="s">
        <v>46</v>
      </c>
      <c r="B343" s="77">
        <f>+F225*17.3%/3</f>
        <v>1650.6324034651391</v>
      </c>
      <c r="C343" s="77">
        <f>+F225*17.3%*2/3</f>
        <v>3301.2648069302782</v>
      </c>
      <c r="D343" s="78">
        <f>+F225*17.3%</f>
        <v>4951.8972103954175</v>
      </c>
      <c r="E343" s="10"/>
      <c r="F343" s="10"/>
    </row>
    <row r="344" spans="1:6" x14ac:dyDescent="0.2">
      <c r="A344" s="38" t="s">
        <v>47</v>
      </c>
      <c r="B344" s="77">
        <f>+F226*17.3%/3</f>
        <v>1758.9198378890003</v>
      </c>
      <c r="C344" s="77">
        <f>+F226*17.3%*2/3</f>
        <v>3517.8396757780006</v>
      </c>
      <c r="D344" s="78">
        <f>+F226*17.3%</f>
        <v>5276.7595136670006</v>
      </c>
      <c r="E344" s="10"/>
      <c r="F344" s="10"/>
    </row>
    <row r="345" spans="1:6" x14ac:dyDescent="0.2">
      <c r="A345" s="19" t="s">
        <v>48</v>
      </c>
      <c r="B345" s="171">
        <f>+F227*17.3%/3</f>
        <v>1922.1270425863613</v>
      </c>
      <c r="C345" s="171">
        <f>+F227*17.3%*2/3</f>
        <v>3844.2540851727226</v>
      </c>
      <c r="D345" s="85">
        <f>+F227*17.3%</f>
        <v>5766.3811277590839</v>
      </c>
      <c r="E345" s="10"/>
      <c r="F345" s="10"/>
    </row>
    <row r="346" spans="1:6" ht="13.5" thickBot="1" x14ac:dyDescent="0.25">
      <c r="A346" s="150" t="s">
        <v>115</v>
      </c>
      <c r="B346" s="45">
        <f>+F228*17.3%/3</f>
        <v>2073.7318113974447</v>
      </c>
      <c r="C346" s="45">
        <f>+F228*17.3%*2/3</f>
        <v>4147.4636227948895</v>
      </c>
      <c r="D346" s="46">
        <f>+F228*17.3%</f>
        <v>6221.1954341923338</v>
      </c>
      <c r="E346" s="10"/>
      <c r="F346" s="10"/>
    </row>
    <row r="347" spans="1:6" ht="14.25" thickTop="1" thickBot="1" x14ac:dyDescent="0.25">
      <c r="B347" s="90"/>
      <c r="C347" s="90"/>
      <c r="D347" s="90"/>
    </row>
    <row r="348" spans="1:6" ht="13.5" thickTop="1" x14ac:dyDescent="0.2">
      <c r="A348" s="248" t="s">
        <v>199</v>
      </c>
      <c r="B348" s="274"/>
      <c r="C348" s="275"/>
      <c r="D348" s="276"/>
    </row>
    <row r="349" spans="1:6" x14ac:dyDescent="0.2">
      <c r="A349" s="277"/>
      <c r="B349" s="273" t="s">
        <v>13</v>
      </c>
      <c r="C349" s="273"/>
      <c r="D349" s="278"/>
    </row>
    <row r="350" spans="1:6" x14ac:dyDescent="0.2">
      <c r="A350" s="216"/>
      <c r="B350" s="215" t="s">
        <v>16</v>
      </c>
      <c r="C350" s="215" t="s">
        <v>17</v>
      </c>
      <c r="D350" s="217" t="s">
        <v>42</v>
      </c>
    </row>
    <row r="351" spans="1:6" x14ac:dyDescent="0.2">
      <c r="A351" s="19" t="s">
        <v>93</v>
      </c>
      <c r="B351" s="41">
        <f>+F248*17.3%/3</f>
        <v>110.94903085555556</v>
      </c>
      <c r="C351" s="41">
        <f>+F248*17.3%*2/3</f>
        <v>221.89806171111113</v>
      </c>
      <c r="D351" s="42">
        <f>+F248*17.3%</f>
        <v>332.84709256666667</v>
      </c>
    </row>
    <row r="352" spans="1:6" x14ac:dyDescent="0.2">
      <c r="A352" s="19" t="s">
        <v>118</v>
      </c>
      <c r="B352" s="41">
        <f>+F242*17.3%/3</f>
        <v>16.524323744444448</v>
      </c>
      <c r="C352" s="41">
        <f>+F242*17.3%*2/3</f>
        <v>33.048647488888896</v>
      </c>
      <c r="D352" s="42">
        <f>+F242*17.3%</f>
        <v>49.572971233333341</v>
      </c>
    </row>
    <row r="353" spans="1:4" ht="13.5" thickBot="1" x14ac:dyDescent="0.25">
      <c r="A353" s="48" t="s">
        <v>185</v>
      </c>
      <c r="B353" s="45">
        <f>+F245*17.3%/3</f>
        <v>5.3113897750000003</v>
      </c>
      <c r="C353" s="45">
        <f>+F245*17.3%*2/3</f>
        <v>10.622779550000001</v>
      </c>
      <c r="D353" s="46">
        <f>+F245*17.3%</f>
        <v>15.934169325000001</v>
      </c>
    </row>
    <row r="354" spans="1:4" ht="14.25" thickTop="1" thickBot="1" x14ac:dyDescent="0.25">
      <c r="A354" s="9"/>
      <c r="B354" s="9"/>
      <c r="C354" s="9"/>
      <c r="D354" s="9"/>
    </row>
    <row r="355" spans="1:4" ht="14.25" thickTop="1" thickBot="1" x14ac:dyDescent="0.25">
      <c r="A355" s="132" t="s">
        <v>64</v>
      </c>
      <c r="B355" s="79"/>
      <c r="C355" s="130"/>
      <c r="D355" s="172"/>
    </row>
    <row r="356" spans="1:4" x14ac:dyDescent="0.2">
      <c r="A356" s="106" t="s">
        <v>65</v>
      </c>
      <c r="B356" s="77">
        <f t="shared" ref="B356:B363" si="31">+F251*17.3%/3</f>
        <v>0</v>
      </c>
      <c r="C356" s="77">
        <f t="shared" ref="C356:C363" si="32">+F251*17.3%*2/3</f>
        <v>0</v>
      </c>
      <c r="D356" s="78">
        <f t="shared" ref="D356:D363" si="33">+F251*17.3%</f>
        <v>0</v>
      </c>
    </row>
    <row r="357" spans="1:4" x14ac:dyDescent="0.2">
      <c r="A357" s="38" t="s">
        <v>66</v>
      </c>
      <c r="B357" s="77">
        <f t="shared" si="31"/>
        <v>0</v>
      </c>
      <c r="C357" s="77">
        <f t="shared" si="32"/>
        <v>0</v>
      </c>
      <c r="D357" s="78">
        <f t="shared" si="33"/>
        <v>0</v>
      </c>
    </row>
    <row r="358" spans="1:4" x14ac:dyDescent="0.2">
      <c r="A358" s="38" t="s">
        <v>67</v>
      </c>
      <c r="B358" s="77">
        <f t="shared" si="31"/>
        <v>0</v>
      </c>
      <c r="C358" s="77">
        <f t="shared" si="32"/>
        <v>0</v>
      </c>
      <c r="D358" s="78">
        <f t="shared" si="33"/>
        <v>0</v>
      </c>
    </row>
    <row r="359" spans="1:4" x14ac:dyDescent="0.2">
      <c r="A359" s="38" t="s">
        <v>68</v>
      </c>
      <c r="B359" s="77">
        <f t="shared" si="31"/>
        <v>0</v>
      </c>
      <c r="C359" s="77">
        <f t="shared" si="32"/>
        <v>0</v>
      </c>
      <c r="D359" s="78">
        <f t="shared" si="33"/>
        <v>0</v>
      </c>
    </row>
    <row r="360" spans="1:4" x14ac:dyDescent="0.2">
      <c r="A360" s="38" t="s">
        <v>69</v>
      </c>
      <c r="B360" s="77">
        <f t="shared" si="31"/>
        <v>0</v>
      </c>
      <c r="C360" s="77">
        <f t="shared" si="32"/>
        <v>0</v>
      </c>
      <c r="D360" s="78">
        <f t="shared" si="33"/>
        <v>0</v>
      </c>
    </row>
    <row r="361" spans="1:4" x14ac:dyDescent="0.2">
      <c r="A361" s="38" t="s">
        <v>70</v>
      </c>
      <c r="B361" s="77">
        <f t="shared" si="31"/>
        <v>0</v>
      </c>
      <c r="C361" s="77">
        <f t="shared" si="32"/>
        <v>0</v>
      </c>
      <c r="D361" s="78">
        <f t="shared" si="33"/>
        <v>0</v>
      </c>
    </row>
    <row r="362" spans="1:4" x14ac:dyDescent="0.2">
      <c r="A362" s="38" t="s">
        <v>71</v>
      </c>
      <c r="B362" s="77">
        <f t="shared" si="31"/>
        <v>0</v>
      </c>
      <c r="C362" s="77">
        <f t="shared" si="32"/>
        <v>0</v>
      </c>
      <c r="D362" s="78">
        <f t="shared" si="33"/>
        <v>0</v>
      </c>
    </row>
    <row r="363" spans="1:4" ht="13.5" thickBot="1" x14ac:dyDescent="0.25">
      <c r="A363" s="28" t="s">
        <v>72</v>
      </c>
      <c r="B363" s="45">
        <f t="shared" si="31"/>
        <v>0</v>
      </c>
      <c r="C363" s="45">
        <f t="shared" si="32"/>
        <v>0</v>
      </c>
      <c r="D363" s="46">
        <f t="shared" si="33"/>
        <v>0</v>
      </c>
    </row>
    <row r="364" spans="1:4" ht="13.5" thickTop="1" x14ac:dyDescent="0.2">
      <c r="B364" s="90"/>
      <c r="C364" s="90"/>
      <c r="D364" s="90"/>
    </row>
    <row r="365" spans="1:4" x14ac:dyDescent="0.2">
      <c r="A365" t="s">
        <v>9</v>
      </c>
      <c r="C365" s="146">
        <f>+E$17</f>
        <v>122.80670000000001</v>
      </c>
    </row>
    <row r="366" spans="1:4" ht="13.5" thickBot="1" x14ac:dyDescent="0.25"/>
    <row r="367" spans="1:4" ht="14.25" thickTop="1" thickBot="1" x14ac:dyDescent="0.25">
      <c r="A367" s="47" t="s">
        <v>78</v>
      </c>
      <c r="B367" s="79"/>
      <c r="C367" s="79"/>
      <c r="D367" s="80"/>
    </row>
    <row r="368" spans="1:4" ht="13.5" thickBot="1" x14ac:dyDescent="0.25">
      <c r="A368" s="131" t="s">
        <v>2</v>
      </c>
      <c r="B368" s="107" t="s">
        <v>16</v>
      </c>
      <c r="C368" s="107" t="s">
        <v>17</v>
      </c>
      <c r="D368" s="108" t="s">
        <v>42</v>
      </c>
    </row>
    <row r="369" spans="1:4" x14ac:dyDescent="0.2">
      <c r="A369" s="104">
        <v>8</v>
      </c>
      <c r="B369" s="103">
        <f t="shared" ref="B369:B403" si="34">+AN13/12</f>
        <v>1133.9224999999999</v>
      </c>
      <c r="C369" s="103">
        <f t="shared" ref="C369:C403" si="35">+AO13/12</f>
        <v>2267.8449999999998</v>
      </c>
      <c r="D369" s="105">
        <f t="shared" ref="D369:D403" si="36">+(AN13+AO13)/12</f>
        <v>3401.7674999999999</v>
      </c>
    </row>
    <row r="370" spans="1:4" x14ac:dyDescent="0.2">
      <c r="A370" s="32">
        <f>+A369+1</f>
        <v>9</v>
      </c>
      <c r="B370" s="41">
        <f t="shared" si="34"/>
        <v>1152.9016666666666</v>
      </c>
      <c r="C370" s="41">
        <f t="shared" si="35"/>
        <v>2305.8041666666668</v>
      </c>
      <c r="D370" s="42">
        <f t="shared" si="36"/>
        <v>3458.7058333333334</v>
      </c>
    </row>
    <row r="371" spans="1:4" x14ac:dyDescent="0.2">
      <c r="A371" s="32">
        <f t="shared" ref="A371:A399" si="37">+A370+1</f>
        <v>10</v>
      </c>
      <c r="B371" s="41">
        <f t="shared" si="34"/>
        <v>1172.395</v>
      </c>
      <c r="C371" s="41">
        <f t="shared" si="35"/>
        <v>2344.79</v>
      </c>
      <c r="D371" s="42">
        <f t="shared" si="36"/>
        <v>3517.1849999999999</v>
      </c>
    </row>
    <row r="372" spans="1:4" x14ac:dyDescent="0.2">
      <c r="A372" s="32">
        <f t="shared" si="37"/>
        <v>11</v>
      </c>
      <c r="B372" s="41">
        <f t="shared" si="34"/>
        <v>1192.4308333333333</v>
      </c>
      <c r="C372" s="41">
        <f t="shared" si="35"/>
        <v>2384.8608333333336</v>
      </c>
      <c r="D372" s="42">
        <f t="shared" si="36"/>
        <v>3577.2916666666665</v>
      </c>
    </row>
    <row r="373" spans="1:4" x14ac:dyDescent="0.2">
      <c r="A373" s="32">
        <f t="shared" si="37"/>
        <v>12</v>
      </c>
      <c r="B373" s="41">
        <f t="shared" si="34"/>
        <v>1213.0150000000001</v>
      </c>
      <c r="C373" s="41">
        <f t="shared" si="35"/>
        <v>2426.0300000000002</v>
      </c>
      <c r="D373" s="42">
        <f t="shared" si="36"/>
        <v>3639.0450000000001</v>
      </c>
    </row>
    <row r="374" spans="1:4" x14ac:dyDescent="0.2">
      <c r="A374" s="32">
        <f t="shared" si="37"/>
        <v>13</v>
      </c>
      <c r="B374" s="41">
        <f t="shared" si="34"/>
        <v>1234.1666666666667</v>
      </c>
      <c r="C374" s="41">
        <f t="shared" si="35"/>
        <v>2468.3325</v>
      </c>
      <c r="D374" s="42">
        <f t="shared" si="36"/>
        <v>3702.499166666667</v>
      </c>
    </row>
    <row r="375" spans="1:4" x14ac:dyDescent="0.2">
      <c r="A375" s="32">
        <f t="shared" si="37"/>
        <v>14</v>
      </c>
      <c r="B375" s="41">
        <f t="shared" si="34"/>
        <v>1255.9016666666666</v>
      </c>
      <c r="C375" s="41">
        <f t="shared" si="35"/>
        <v>2511.8033333333333</v>
      </c>
      <c r="D375" s="42">
        <f t="shared" si="36"/>
        <v>3767.7049999999999</v>
      </c>
    </row>
    <row r="376" spans="1:4" x14ac:dyDescent="0.2">
      <c r="A376" s="32">
        <f t="shared" si="37"/>
        <v>15</v>
      </c>
      <c r="B376" s="41">
        <f t="shared" si="34"/>
        <v>1278.2275</v>
      </c>
      <c r="C376" s="41">
        <f t="shared" si="35"/>
        <v>2556.4541666666669</v>
      </c>
      <c r="D376" s="42">
        <f t="shared" si="36"/>
        <v>3834.6816666666668</v>
      </c>
    </row>
    <row r="377" spans="1:4" x14ac:dyDescent="0.2">
      <c r="A377" s="32">
        <f t="shared" si="37"/>
        <v>16</v>
      </c>
      <c r="B377" s="41">
        <f t="shared" si="34"/>
        <v>1301.1783333333333</v>
      </c>
      <c r="C377" s="41">
        <f t="shared" si="35"/>
        <v>2602.3566666666666</v>
      </c>
      <c r="D377" s="42">
        <f t="shared" si="36"/>
        <v>3903.5349999999999</v>
      </c>
    </row>
    <row r="378" spans="1:4" x14ac:dyDescent="0.2">
      <c r="A378" s="32">
        <f t="shared" si="37"/>
        <v>17</v>
      </c>
      <c r="B378" s="41">
        <f t="shared" si="34"/>
        <v>1324.7433333333333</v>
      </c>
      <c r="C378" s="41">
        <f t="shared" si="35"/>
        <v>2649.4866666666667</v>
      </c>
      <c r="D378" s="42">
        <f t="shared" si="36"/>
        <v>3974.23</v>
      </c>
    </row>
    <row r="379" spans="1:4" x14ac:dyDescent="0.2">
      <c r="A379" s="32">
        <f t="shared" si="37"/>
        <v>18</v>
      </c>
      <c r="B379" s="41">
        <f t="shared" si="34"/>
        <v>1348.9691666666665</v>
      </c>
      <c r="C379" s="41">
        <f t="shared" si="35"/>
        <v>2697.938333333333</v>
      </c>
      <c r="D379" s="42">
        <f t="shared" si="36"/>
        <v>4046.9074999999998</v>
      </c>
    </row>
    <row r="380" spans="1:4" x14ac:dyDescent="0.2">
      <c r="A380" s="32">
        <f t="shared" si="37"/>
        <v>19</v>
      </c>
      <c r="B380" s="41">
        <f t="shared" si="34"/>
        <v>1373.8558333333333</v>
      </c>
      <c r="C380" s="41">
        <f t="shared" si="35"/>
        <v>2747.7116666666666</v>
      </c>
      <c r="D380" s="42">
        <f t="shared" si="36"/>
        <v>4121.5675000000001</v>
      </c>
    </row>
    <row r="381" spans="1:4" x14ac:dyDescent="0.2">
      <c r="A381" s="32">
        <f t="shared" si="37"/>
        <v>20</v>
      </c>
      <c r="B381" s="41">
        <f t="shared" si="34"/>
        <v>1399.4333333333334</v>
      </c>
      <c r="C381" s="41">
        <f t="shared" si="35"/>
        <v>2798.8666666666668</v>
      </c>
      <c r="D381" s="42">
        <f t="shared" si="36"/>
        <v>4198.3</v>
      </c>
    </row>
    <row r="382" spans="1:4" x14ac:dyDescent="0.2">
      <c r="A382" s="32">
        <f t="shared" si="37"/>
        <v>21</v>
      </c>
      <c r="B382" s="41">
        <f t="shared" si="34"/>
        <v>1425.7183333333332</v>
      </c>
      <c r="C382" s="41">
        <f t="shared" si="35"/>
        <v>2851.4375</v>
      </c>
      <c r="D382" s="42">
        <f t="shared" si="36"/>
        <v>4277.1558333333332</v>
      </c>
    </row>
    <row r="383" spans="1:4" x14ac:dyDescent="0.2">
      <c r="A383" s="32">
        <f t="shared" si="37"/>
        <v>22</v>
      </c>
      <c r="B383" s="41">
        <f t="shared" si="34"/>
        <v>1451.9808333333333</v>
      </c>
      <c r="C383" s="41">
        <f t="shared" si="35"/>
        <v>2903.9608333333331</v>
      </c>
      <c r="D383" s="42">
        <f t="shared" si="36"/>
        <v>4355.9416666666666</v>
      </c>
    </row>
    <row r="384" spans="1:4" x14ac:dyDescent="0.2">
      <c r="A384" s="32">
        <f t="shared" si="37"/>
        <v>23</v>
      </c>
      <c r="B384" s="41">
        <f t="shared" si="34"/>
        <v>1478.1775</v>
      </c>
      <c r="C384" s="41">
        <f t="shared" si="35"/>
        <v>2956.355</v>
      </c>
      <c r="D384" s="42">
        <f t="shared" si="36"/>
        <v>4434.5325000000003</v>
      </c>
    </row>
    <row r="385" spans="1:4" x14ac:dyDescent="0.2">
      <c r="A385" s="32">
        <f t="shared" si="37"/>
        <v>24</v>
      </c>
      <c r="B385" s="41">
        <f t="shared" si="34"/>
        <v>1505.1183333333331</v>
      </c>
      <c r="C385" s="41">
        <f t="shared" si="35"/>
        <v>3010.2358333333336</v>
      </c>
      <c r="D385" s="42">
        <f t="shared" si="36"/>
        <v>4515.354166666667</v>
      </c>
    </row>
    <row r="386" spans="1:4" x14ac:dyDescent="0.2">
      <c r="A386" s="32">
        <f t="shared" si="37"/>
        <v>25</v>
      </c>
      <c r="B386" s="41">
        <f t="shared" si="34"/>
        <v>1532.7550000000001</v>
      </c>
      <c r="C386" s="41">
        <f t="shared" si="35"/>
        <v>3065.51</v>
      </c>
      <c r="D386" s="42">
        <f t="shared" si="36"/>
        <v>4598.2650000000003</v>
      </c>
    </row>
    <row r="387" spans="1:4" x14ac:dyDescent="0.2">
      <c r="A387" s="32">
        <f t="shared" si="37"/>
        <v>26</v>
      </c>
      <c r="B387" s="41">
        <f t="shared" si="34"/>
        <v>1561.13</v>
      </c>
      <c r="C387" s="41">
        <f t="shared" si="35"/>
        <v>3122.2591666666667</v>
      </c>
      <c r="D387" s="42">
        <f t="shared" si="36"/>
        <v>4683.3891666666668</v>
      </c>
    </row>
    <row r="388" spans="1:4" x14ac:dyDescent="0.2">
      <c r="A388" s="32">
        <f t="shared" si="37"/>
        <v>27</v>
      </c>
      <c r="B388" s="41">
        <f t="shared" si="34"/>
        <v>1590.2299999999998</v>
      </c>
      <c r="C388" s="41">
        <f t="shared" si="35"/>
        <v>3180.4599999999996</v>
      </c>
      <c r="D388" s="42">
        <f t="shared" si="36"/>
        <v>4770.6899999999996</v>
      </c>
    </row>
    <row r="389" spans="1:4" ht="12.75" customHeight="1" x14ac:dyDescent="0.2">
      <c r="A389" s="32">
        <f t="shared" si="37"/>
        <v>28</v>
      </c>
      <c r="B389" s="41">
        <f t="shared" si="34"/>
        <v>1620.1033333333335</v>
      </c>
      <c r="C389" s="41">
        <f t="shared" si="35"/>
        <v>3240.2075</v>
      </c>
      <c r="D389" s="42">
        <f t="shared" si="36"/>
        <v>4860.310833333333</v>
      </c>
    </row>
    <row r="390" spans="1:4" x14ac:dyDescent="0.2">
      <c r="A390" s="32">
        <f t="shared" si="37"/>
        <v>29</v>
      </c>
      <c r="B390" s="41">
        <f t="shared" si="34"/>
        <v>1650.7508333333333</v>
      </c>
      <c r="C390" s="41">
        <f t="shared" si="35"/>
        <v>3301.5008333333335</v>
      </c>
      <c r="D390" s="42">
        <f t="shared" si="36"/>
        <v>4952.251666666667</v>
      </c>
    </row>
    <row r="391" spans="1:4" x14ac:dyDescent="0.2">
      <c r="A391" s="32">
        <f t="shared" si="37"/>
        <v>30</v>
      </c>
      <c r="B391" s="41">
        <f t="shared" si="34"/>
        <v>1682.2058333333334</v>
      </c>
      <c r="C391" s="41">
        <f t="shared" si="35"/>
        <v>3364.4116666666669</v>
      </c>
      <c r="D391" s="42">
        <f t="shared" si="36"/>
        <v>5046.6175000000003</v>
      </c>
    </row>
    <row r="392" spans="1:4" x14ac:dyDescent="0.2">
      <c r="A392" s="32">
        <f t="shared" si="37"/>
        <v>31</v>
      </c>
      <c r="B392" s="41">
        <f t="shared" si="34"/>
        <v>1714.4750000000001</v>
      </c>
      <c r="C392" s="41">
        <f t="shared" si="35"/>
        <v>3428.9508333333338</v>
      </c>
      <c r="D392" s="42">
        <f t="shared" si="36"/>
        <v>5143.4258333333337</v>
      </c>
    </row>
    <row r="393" spans="1:4" x14ac:dyDescent="0.2">
      <c r="A393" s="32">
        <f t="shared" si="37"/>
        <v>32</v>
      </c>
      <c r="B393" s="41">
        <f t="shared" si="34"/>
        <v>1747.6008333333332</v>
      </c>
      <c r="C393" s="41">
        <f t="shared" si="35"/>
        <v>3495.2016666666664</v>
      </c>
      <c r="D393" s="42">
        <f t="shared" si="36"/>
        <v>5242.8024999999998</v>
      </c>
    </row>
    <row r="394" spans="1:4" x14ac:dyDescent="0.2">
      <c r="A394" s="32">
        <f t="shared" si="37"/>
        <v>33</v>
      </c>
      <c r="B394" s="41">
        <f t="shared" si="34"/>
        <v>1781.5641666666668</v>
      </c>
      <c r="C394" s="41">
        <f t="shared" si="35"/>
        <v>3563.1283333333336</v>
      </c>
      <c r="D394" s="42">
        <f t="shared" si="36"/>
        <v>5344.6925000000001</v>
      </c>
    </row>
    <row r="395" spans="1:4" x14ac:dyDescent="0.2">
      <c r="A395" s="32">
        <f t="shared" si="37"/>
        <v>34</v>
      </c>
      <c r="B395" s="41">
        <f t="shared" si="34"/>
        <v>1816.4366666666667</v>
      </c>
      <c r="C395" s="41">
        <f t="shared" si="35"/>
        <v>3632.8724999999999</v>
      </c>
      <c r="D395" s="42">
        <f t="shared" si="36"/>
        <v>5449.3091666666669</v>
      </c>
    </row>
    <row r="396" spans="1:4" x14ac:dyDescent="0.2">
      <c r="A396" s="32">
        <f t="shared" si="37"/>
        <v>35</v>
      </c>
      <c r="B396" s="41">
        <f t="shared" si="34"/>
        <v>1852.2233333333334</v>
      </c>
      <c r="C396" s="41">
        <f t="shared" si="35"/>
        <v>3704.4466666666667</v>
      </c>
      <c r="D396" s="42">
        <f t="shared" si="36"/>
        <v>5556.670000000001</v>
      </c>
    </row>
    <row r="397" spans="1:4" x14ac:dyDescent="0.2">
      <c r="A397" s="32">
        <f t="shared" si="37"/>
        <v>36</v>
      </c>
      <c r="B397" s="41">
        <f t="shared" si="34"/>
        <v>1888.9308333333331</v>
      </c>
      <c r="C397" s="41">
        <f t="shared" si="35"/>
        <v>3777.8616666666662</v>
      </c>
      <c r="D397" s="42">
        <f t="shared" si="36"/>
        <v>5666.7924999999996</v>
      </c>
    </row>
    <row r="398" spans="1:4" x14ac:dyDescent="0.2">
      <c r="A398" s="32">
        <f t="shared" si="37"/>
        <v>37</v>
      </c>
      <c r="B398" s="41">
        <f t="shared" si="34"/>
        <v>1926.6000000000001</v>
      </c>
      <c r="C398" s="41">
        <f t="shared" si="35"/>
        <v>3853.2008333333338</v>
      </c>
      <c r="D398" s="42">
        <f t="shared" si="36"/>
        <v>5779.8008333333337</v>
      </c>
    </row>
    <row r="399" spans="1:4" x14ac:dyDescent="0.2">
      <c r="A399" s="32">
        <f t="shared" si="37"/>
        <v>38</v>
      </c>
      <c r="B399" s="41">
        <f t="shared" si="34"/>
        <v>1965.9758333333332</v>
      </c>
      <c r="C399" s="41">
        <f t="shared" si="35"/>
        <v>3931.9508333333338</v>
      </c>
      <c r="D399" s="42">
        <f t="shared" si="36"/>
        <v>5897.9266666666663</v>
      </c>
    </row>
    <row r="400" spans="1:4" x14ac:dyDescent="0.2">
      <c r="A400" s="32">
        <f>+A399+1</f>
        <v>39</v>
      </c>
      <c r="B400" s="41">
        <f t="shared" si="34"/>
        <v>2006.4658333333334</v>
      </c>
      <c r="C400" s="41">
        <f t="shared" si="35"/>
        <v>4012.9316666666668</v>
      </c>
      <c r="D400" s="42">
        <f t="shared" si="36"/>
        <v>6019.3975</v>
      </c>
    </row>
    <row r="401" spans="1:4" x14ac:dyDescent="0.2">
      <c r="A401" s="32">
        <f>+A400+1</f>
        <v>40</v>
      </c>
      <c r="B401" s="41">
        <f t="shared" si="34"/>
        <v>2048.000833333333</v>
      </c>
      <c r="C401" s="41">
        <f t="shared" si="35"/>
        <v>4096.0024999999996</v>
      </c>
      <c r="D401" s="42">
        <f t="shared" si="36"/>
        <v>6144.0033333333331</v>
      </c>
    </row>
    <row r="402" spans="1:4" x14ac:dyDescent="0.2">
      <c r="A402" s="32">
        <f>+A401+1</f>
        <v>41</v>
      </c>
      <c r="B402" s="41">
        <f t="shared" si="34"/>
        <v>2090.6216666666664</v>
      </c>
      <c r="C402" s="41">
        <f t="shared" si="35"/>
        <v>4181.2441666666664</v>
      </c>
      <c r="D402" s="42">
        <f t="shared" si="36"/>
        <v>6271.8658333333333</v>
      </c>
    </row>
    <row r="403" spans="1:4" ht="13.5" thickBot="1" x14ac:dyDescent="0.25">
      <c r="A403" s="34">
        <f>+A402+1</f>
        <v>42</v>
      </c>
      <c r="B403" s="45">
        <f t="shared" si="34"/>
        <v>2134.3466666666668</v>
      </c>
      <c r="C403" s="45">
        <f t="shared" si="35"/>
        <v>4268.6933333333336</v>
      </c>
      <c r="D403" s="46">
        <f t="shared" si="36"/>
        <v>6403.04</v>
      </c>
    </row>
    <row r="404" spans="1:4" ht="13.5" thickTop="1" x14ac:dyDescent="0.2"/>
    <row r="405" spans="1:4" x14ac:dyDescent="0.2">
      <c r="A405" t="s">
        <v>9</v>
      </c>
      <c r="C405" s="146">
        <f>+E$17</f>
        <v>122.80670000000001</v>
      </c>
    </row>
    <row r="407" spans="1:4" x14ac:dyDescent="0.2">
      <c r="A407" s="213" t="s">
        <v>129</v>
      </c>
    </row>
    <row r="409" spans="1:4" x14ac:dyDescent="0.2">
      <c r="A409" s="213" t="s">
        <v>122</v>
      </c>
    </row>
    <row r="410" spans="1:4" x14ac:dyDescent="0.2">
      <c r="A410" s="144" t="s">
        <v>130</v>
      </c>
    </row>
    <row r="411" spans="1:4" x14ac:dyDescent="0.2">
      <c r="A411" s="144" t="s">
        <v>131</v>
      </c>
    </row>
    <row r="412" spans="1:4" x14ac:dyDescent="0.2">
      <c r="A412" s="144" t="s">
        <v>132</v>
      </c>
    </row>
    <row r="413" spans="1:4" x14ac:dyDescent="0.2">
      <c r="A413" s="144" t="s">
        <v>133</v>
      </c>
    </row>
    <row r="414" spans="1:4" x14ac:dyDescent="0.2">
      <c r="A414" s="144" t="s">
        <v>134</v>
      </c>
    </row>
    <row r="415" spans="1:4" x14ac:dyDescent="0.2">
      <c r="A415" s="144" t="s">
        <v>135</v>
      </c>
    </row>
    <row r="416" spans="1:4" x14ac:dyDescent="0.2">
      <c r="A416" s="144" t="s">
        <v>136</v>
      </c>
    </row>
    <row r="417" spans="1:1" x14ac:dyDescent="0.2">
      <c r="A417" s="144" t="s">
        <v>137</v>
      </c>
    </row>
    <row r="418" spans="1:1" x14ac:dyDescent="0.2">
      <c r="A418" s="144" t="s">
        <v>138</v>
      </c>
    </row>
    <row r="419" spans="1:1" x14ac:dyDescent="0.2">
      <c r="A419" s="144" t="s">
        <v>139</v>
      </c>
    </row>
    <row r="420" spans="1:1" x14ac:dyDescent="0.2">
      <c r="A420" s="144" t="s">
        <v>140</v>
      </c>
    </row>
    <row r="421" spans="1:1" x14ac:dyDescent="0.2">
      <c r="A421" s="144" t="s">
        <v>141</v>
      </c>
    </row>
    <row r="422" spans="1:1" x14ac:dyDescent="0.2">
      <c r="A422" s="144" t="s">
        <v>142</v>
      </c>
    </row>
    <row r="423" spans="1:1" x14ac:dyDescent="0.2">
      <c r="A423" s="144" t="s">
        <v>143</v>
      </c>
    </row>
    <row r="424" spans="1:1" x14ac:dyDescent="0.2">
      <c r="A424" s="144" t="s">
        <v>144</v>
      </c>
    </row>
    <row r="425" spans="1:1" x14ac:dyDescent="0.2">
      <c r="A425" s="144" t="s">
        <v>145</v>
      </c>
    </row>
    <row r="426" spans="1:1" x14ac:dyDescent="0.2">
      <c r="A426" s="144" t="s">
        <v>146</v>
      </c>
    </row>
    <row r="427" spans="1:1" x14ac:dyDescent="0.2">
      <c r="A427" s="144" t="s">
        <v>147</v>
      </c>
    </row>
    <row r="428" spans="1:1" x14ac:dyDescent="0.2">
      <c r="A428" s="144" t="s">
        <v>148</v>
      </c>
    </row>
    <row r="429" spans="1:1" x14ac:dyDescent="0.2">
      <c r="A429" s="144" t="s">
        <v>149</v>
      </c>
    </row>
    <row r="430" spans="1:1" x14ac:dyDescent="0.2">
      <c r="A430" s="144" t="s">
        <v>150</v>
      </c>
    </row>
    <row r="431" spans="1:1" x14ac:dyDescent="0.2">
      <c r="A431" s="144" t="s">
        <v>151</v>
      </c>
    </row>
    <row r="432" spans="1:1" x14ac:dyDescent="0.2">
      <c r="A432" s="144" t="s">
        <v>152</v>
      </c>
    </row>
    <row r="433" spans="1:1" x14ac:dyDescent="0.2">
      <c r="A433" s="144" t="s">
        <v>153</v>
      </c>
    </row>
    <row r="434" spans="1:1" x14ac:dyDescent="0.2">
      <c r="A434" s="144" t="s">
        <v>154</v>
      </c>
    </row>
    <row r="435" spans="1:1" x14ac:dyDescent="0.2">
      <c r="A435" s="144" t="s">
        <v>155</v>
      </c>
    </row>
    <row r="436" spans="1:1" x14ac:dyDescent="0.2">
      <c r="A436" s="144" t="s">
        <v>156</v>
      </c>
    </row>
    <row r="437" spans="1:1" x14ac:dyDescent="0.2">
      <c r="A437" s="144"/>
    </row>
    <row r="438" spans="1:1" x14ac:dyDescent="0.2">
      <c r="A438" s="213" t="s">
        <v>123</v>
      </c>
    </row>
    <row r="439" spans="1:1" x14ac:dyDescent="0.2">
      <c r="A439" s="144" t="s">
        <v>157</v>
      </c>
    </row>
    <row r="440" spans="1:1" x14ac:dyDescent="0.2">
      <c r="A440" s="144" t="s">
        <v>158</v>
      </c>
    </row>
    <row r="441" spans="1:1" x14ac:dyDescent="0.2">
      <c r="A441" s="144" t="s">
        <v>159</v>
      </c>
    </row>
    <row r="442" spans="1:1" x14ac:dyDescent="0.2">
      <c r="A442" s="144" t="s">
        <v>160</v>
      </c>
    </row>
    <row r="443" spans="1:1" x14ac:dyDescent="0.2">
      <c r="A443" s="144" t="s">
        <v>161</v>
      </c>
    </row>
    <row r="444" spans="1:1" x14ac:dyDescent="0.2">
      <c r="A444" s="144" t="s">
        <v>162</v>
      </c>
    </row>
    <row r="445" spans="1:1" x14ac:dyDescent="0.2">
      <c r="A445" s="144" t="s">
        <v>163</v>
      </c>
    </row>
    <row r="446" spans="1:1" x14ac:dyDescent="0.2">
      <c r="A446" s="144" t="s">
        <v>164</v>
      </c>
    </row>
    <row r="447" spans="1:1" x14ac:dyDescent="0.2">
      <c r="A447" s="144"/>
    </row>
    <row r="448" spans="1:1" x14ac:dyDescent="0.2">
      <c r="A448" s="213" t="s">
        <v>124</v>
      </c>
    </row>
    <row r="449" spans="1:1" x14ac:dyDescent="0.2">
      <c r="A449" s="144" t="s">
        <v>165</v>
      </c>
    </row>
    <row r="450" spans="1:1" x14ac:dyDescent="0.2">
      <c r="A450" s="144" t="s">
        <v>166</v>
      </c>
    </row>
    <row r="451" spans="1:1" x14ac:dyDescent="0.2">
      <c r="A451" s="144" t="s">
        <v>167</v>
      </c>
    </row>
    <row r="452" spans="1:1" x14ac:dyDescent="0.2">
      <c r="A452" s="144" t="s">
        <v>168</v>
      </c>
    </row>
    <row r="453" spans="1:1" x14ac:dyDescent="0.2">
      <c r="A453" s="144" t="s">
        <v>169</v>
      </c>
    </row>
    <row r="454" spans="1:1" x14ac:dyDescent="0.2">
      <c r="A454" s="144" t="s">
        <v>170</v>
      </c>
    </row>
    <row r="455" spans="1:1" x14ac:dyDescent="0.2">
      <c r="A455" s="144"/>
    </row>
    <row r="456" spans="1:1" x14ac:dyDescent="0.2">
      <c r="A456" s="213" t="s">
        <v>125</v>
      </c>
    </row>
    <row r="457" spans="1:1" x14ac:dyDescent="0.2">
      <c r="A457" s="144" t="s">
        <v>171</v>
      </c>
    </row>
    <row r="458" spans="1:1" x14ac:dyDescent="0.2">
      <c r="A458" s="144" t="s">
        <v>172</v>
      </c>
    </row>
    <row r="459" spans="1:1" x14ac:dyDescent="0.2">
      <c r="A459" s="144"/>
    </row>
    <row r="460" spans="1:1" x14ac:dyDescent="0.2">
      <c r="A460" s="213" t="s">
        <v>126</v>
      </c>
    </row>
    <row r="461" spans="1:1" x14ac:dyDescent="0.2">
      <c r="A461" s="144" t="s">
        <v>173</v>
      </c>
    </row>
    <row r="462" spans="1:1" x14ac:dyDescent="0.2">
      <c r="A462" s="144" t="s">
        <v>174</v>
      </c>
    </row>
    <row r="463" spans="1:1" x14ac:dyDescent="0.2">
      <c r="A463" s="144"/>
    </row>
    <row r="464" spans="1:1" x14ac:dyDescent="0.2">
      <c r="A464" s="233" t="s">
        <v>127</v>
      </c>
    </row>
    <row r="465" spans="1:1" x14ac:dyDescent="0.2">
      <c r="A465" s="233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topLeftCell="A2" workbookViewId="0">
      <selection activeCell="D2" sqref="D2:D42"/>
    </sheetView>
  </sheetViews>
  <sheetFormatPr defaultColWidth="9" defaultRowHeight="12.75" x14ac:dyDescent="0.2"/>
  <cols>
    <col min="1" max="1" width="15.42578125" customWidth="1"/>
  </cols>
  <sheetData>
    <row r="1" spans="1:4" ht="15.75" x14ac:dyDescent="0.25">
      <c r="A1" s="86" t="s">
        <v>60</v>
      </c>
    </row>
    <row r="2" spans="1:4" s="144" customFormat="1" x14ac:dyDescent="0.2"/>
    <row r="3" spans="1:4" s="144" customFormat="1" x14ac:dyDescent="0.2">
      <c r="A3" s="144" t="s">
        <v>88</v>
      </c>
      <c r="B3" s="145">
        <v>100</v>
      </c>
      <c r="D3"/>
    </row>
    <row r="4" spans="1:4" s="144" customFormat="1" x14ac:dyDescent="0.2">
      <c r="A4" s="144" t="s">
        <v>87</v>
      </c>
      <c r="B4" s="145">
        <v>101.8254</v>
      </c>
      <c r="D4" s="295"/>
    </row>
    <row r="5" spans="1:4" x14ac:dyDescent="0.2">
      <c r="A5" t="s">
        <v>86</v>
      </c>
      <c r="B5" s="146">
        <v>103.3039</v>
      </c>
      <c r="D5" s="295"/>
    </row>
    <row r="6" spans="1:4" x14ac:dyDescent="0.2">
      <c r="A6" t="s">
        <v>55</v>
      </c>
      <c r="B6" s="146">
        <v>104.8258</v>
      </c>
      <c r="D6" s="295"/>
    </row>
    <row r="7" spans="1:4" x14ac:dyDescent="0.2">
      <c r="A7" t="s">
        <v>56</v>
      </c>
      <c r="B7" s="146">
        <v>105.7064</v>
      </c>
      <c r="D7" s="295"/>
    </row>
    <row r="8" spans="1:4" x14ac:dyDescent="0.2">
      <c r="A8" t="s">
        <v>57</v>
      </c>
      <c r="B8" s="146">
        <v>106.20229999999999</v>
      </c>
      <c r="D8" s="295"/>
    </row>
    <row r="9" spans="1:4" x14ac:dyDescent="0.2">
      <c r="A9" t="s">
        <v>58</v>
      </c>
      <c r="B9" s="146">
        <v>109.4525</v>
      </c>
      <c r="D9" s="295"/>
    </row>
    <row r="10" spans="1:4" x14ac:dyDescent="0.2">
      <c r="A10" t="s">
        <v>59</v>
      </c>
      <c r="B10" s="146">
        <v>110.6198</v>
      </c>
      <c r="D10" s="295"/>
    </row>
    <row r="11" spans="1:4" x14ac:dyDescent="0.2">
      <c r="A11" t="s">
        <v>54</v>
      </c>
      <c r="B11" s="146">
        <v>111.7448</v>
      </c>
      <c r="D11" s="295"/>
    </row>
    <row r="12" spans="1:4" x14ac:dyDescent="0.2">
      <c r="A12" t="s">
        <v>61</v>
      </c>
      <c r="B12" s="146">
        <v>113.4419</v>
      </c>
      <c r="D12" s="295"/>
    </row>
    <row r="13" spans="1:4" x14ac:dyDescent="0.2">
      <c r="A13" t="s">
        <v>81</v>
      </c>
      <c r="B13" s="146">
        <v>115.46769999999999</v>
      </c>
      <c r="D13" s="295"/>
    </row>
    <row r="14" spans="1:4" x14ac:dyDescent="0.2">
      <c r="A14" t="s">
        <v>83</v>
      </c>
      <c r="B14" s="146">
        <v>116.2863</v>
      </c>
      <c r="D14" s="295"/>
    </row>
    <row r="15" spans="1:4" x14ac:dyDescent="0.2">
      <c r="A15" t="s">
        <v>84</v>
      </c>
      <c r="B15" s="146">
        <v>118.3185</v>
      </c>
      <c r="D15" s="295"/>
    </row>
    <row r="16" spans="1:4" x14ac:dyDescent="0.2">
      <c r="A16" t="s">
        <v>85</v>
      </c>
      <c r="B16" s="146">
        <v>119.4136</v>
      </c>
      <c r="D16" s="295"/>
    </row>
    <row r="17" spans="1:4" x14ac:dyDescent="0.2">
      <c r="A17" t="s">
        <v>89</v>
      </c>
      <c r="B17" s="146">
        <v>121.79130000000001</v>
      </c>
      <c r="D17" s="295"/>
    </row>
    <row r="18" spans="1:4" x14ac:dyDescent="0.2">
      <c r="A18" t="s">
        <v>90</v>
      </c>
      <c r="B18" s="146">
        <v>126.364</v>
      </c>
      <c r="D18" s="295"/>
    </row>
    <row r="19" spans="1:4" x14ac:dyDescent="0.2">
      <c r="A19" t="s">
        <v>91</v>
      </c>
      <c r="B19" s="146">
        <v>128.86279999999999</v>
      </c>
      <c r="D19" s="295"/>
    </row>
    <row r="20" spans="1:4" x14ac:dyDescent="0.2">
      <c r="A20" t="s">
        <v>98</v>
      </c>
      <c r="B20" s="146">
        <v>129.65440000000001</v>
      </c>
      <c r="D20" s="295"/>
    </row>
    <row r="21" spans="1:4" x14ac:dyDescent="0.2">
      <c r="A21" t="s">
        <v>99</v>
      </c>
      <c r="B21" s="146">
        <v>131.066</v>
      </c>
      <c r="D21" s="295"/>
    </row>
    <row r="22" spans="1:4" x14ac:dyDescent="0.2">
      <c r="A22" s="144" t="s">
        <v>102</v>
      </c>
      <c r="B22" s="146">
        <v>100</v>
      </c>
      <c r="D22" s="295"/>
    </row>
    <row r="23" spans="1:4" x14ac:dyDescent="0.2">
      <c r="A23" t="s">
        <v>100</v>
      </c>
      <c r="B23" s="146">
        <v>101.304</v>
      </c>
      <c r="D23" s="295"/>
    </row>
    <row r="24" spans="1:4" x14ac:dyDescent="0.2">
      <c r="A24" t="s">
        <v>108</v>
      </c>
      <c r="B24" s="146">
        <v>101.304</v>
      </c>
      <c r="D24" s="295"/>
    </row>
    <row r="25" spans="1:4" x14ac:dyDescent="0.2">
      <c r="A25" t="s">
        <v>107</v>
      </c>
      <c r="B25" s="146">
        <v>101.7162</v>
      </c>
      <c r="D25" s="295"/>
    </row>
    <row r="26" spans="1:4" x14ac:dyDescent="0.2">
      <c r="A26" s="144" t="s">
        <v>117</v>
      </c>
      <c r="B26" s="146">
        <v>102.17449999999999</v>
      </c>
      <c r="D26" s="295"/>
    </row>
    <row r="27" spans="1:4" x14ac:dyDescent="0.2">
      <c r="A27" s="144" t="s">
        <v>119</v>
      </c>
      <c r="B27" s="146">
        <v>102.98820000000001</v>
      </c>
      <c r="D27" s="295"/>
    </row>
    <row r="28" spans="1:4" x14ac:dyDescent="0.2">
      <c r="A28" s="144" t="s">
        <v>121</v>
      </c>
      <c r="B28" s="146">
        <v>104.24460000000001</v>
      </c>
      <c r="D28" s="295"/>
    </row>
    <row r="29" spans="1:4" x14ac:dyDescent="0.2">
      <c r="A29" s="144" t="s">
        <v>176</v>
      </c>
      <c r="B29" s="146">
        <v>105.77030000000001</v>
      </c>
      <c r="D29" s="295"/>
    </row>
    <row r="30" spans="1:4" x14ac:dyDescent="0.2">
      <c r="A30" s="144" t="s">
        <v>177</v>
      </c>
      <c r="B30" s="146">
        <v>106.9683</v>
      </c>
      <c r="D30" s="295"/>
    </row>
    <row r="31" spans="1:4" x14ac:dyDescent="0.2">
      <c r="A31" s="144" t="s">
        <v>184</v>
      </c>
      <c r="B31" s="146">
        <v>107.49720000000001</v>
      </c>
      <c r="D31" s="295"/>
    </row>
    <row r="32" spans="1:4" x14ac:dyDescent="0.2">
      <c r="A32" s="144" t="s">
        <v>200</v>
      </c>
      <c r="B32" s="146">
        <v>108.4911</v>
      </c>
      <c r="D32" s="295"/>
    </row>
    <row r="33" spans="1:4" x14ac:dyDescent="0.2">
      <c r="A33" s="144" t="s">
        <v>203</v>
      </c>
      <c r="B33" s="146">
        <v>109.4007</v>
      </c>
      <c r="D33" s="295"/>
    </row>
    <row r="34" spans="1:4" x14ac:dyDescent="0.2">
      <c r="A34" s="144" t="s">
        <v>207</v>
      </c>
      <c r="B34" s="146">
        <v>110.3236</v>
      </c>
      <c r="D34" s="295"/>
    </row>
    <row r="35" spans="1:4" x14ac:dyDescent="0.2">
      <c r="A35" s="289" t="s">
        <v>208</v>
      </c>
      <c r="B35" s="146">
        <v>110.22110000000001</v>
      </c>
      <c r="D35" s="295"/>
    </row>
    <row r="36" spans="1:4" x14ac:dyDescent="0.2">
      <c r="A36" s="289" t="s">
        <v>209</v>
      </c>
      <c r="B36" s="146">
        <v>111.10290000000001</v>
      </c>
      <c r="D36" s="295"/>
    </row>
    <row r="37" spans="1:4" x14ac:dyDescent="0.2">
      <c r="A37" s="289" t="s">
        <v>210</v>
      </c>
      <c r="B37" s="146">
        <v>111.4336</v>
      </c>
      <c r="D37" s="295"/>
    </row>
    <row r="38" spans="1:4" x14ac:dyDescent="0.2">
      <c r="A38" s="290" t="s">
        <v>211</v>
      </c>
      <c r="B38" s="146">
        <v>113.4104</v>
      </c>
      <c r="D38" s="295"/>
    </row>
    <row r="39" spans="1:4" x14ac:dyDescent="0.2">
      <c r="A39" s="290" t="s">
        <v>212</v>
      </c>
      <c r="B39" s="146">
        <v>113.7411</v>
      </c>
      <c r="D39" s="295"/>
    </row>
    <row r="40" spans="1:4" x14ac:dyDescent="0.2">
      <c r="A40" s="290" t="s">
        <v>213</v>
      </c>
      <c r="B40" s="146">
        <v>115.5339</v>
      </c>
      <c r="D40" s="295"/>
    </row>
    <row r="41" spans="1:4" x14ac:dyDescent="0.2">
      <c r="A41" s="290" t="s">
        <v>214</v>
      </c>
      <c r="B41" s="146">
        <v>115.91970000000001</v>
      </c>
      <c r="D41" s="295"/>
    </row>
    <row r="42" spans="1:4" x14ac:dyDescent="0.2">
      <c r="A42" s="290" t="s">
        <v>215</v>
      </c>
      <c r="B42">
        <v>122.8062</v>
      </c>
      <c r="D42" s="295"/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oktober 2023</vt:lpstr>
      <vt:lpstr>Reguleringsprocenter</vt:lpstr>
      <vt:lpstr>'Løntabel 1. oktober 2023'!Udskriftsområde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Bjarne Bundsgaard Nielsen</cp:lastModifiedBy>
  <cp:lastPrinted>2019-09-03T08:14:08Z</cp:lastPrinted>
  <dcterms:created xsi:type="dcterms:W3CDTF">2000-02-04T16:57:52Z</dcterms:created>
  <dcterms:modified xsi:type="dcterms:W3CDTF">2024-04-19T06:44:38Z</dcterms:modified>
</cp:coreProperties>
</file>